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0" yWindow="0" windowWidth="21820" windowHeight="1244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'2020'!$A$1:$J$83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6"/>
  <c r="F20" l="1"/>
  <c r="F19" l="1"/>
  <c r="F13" l="1"/>
  <c r="F75" l="1"/>
  <c r="G83"/>
  <c r="G33" l="1"/>
  <c r="G30"/>
  <c r="G14"/>
  <c r="F14" s="1"/>
  <c r="G82" l="1"/>
  <c r="G81"/>
  <c r="F76"/>
  <c r="D3" i="8" l="1"/>
  <c r="F58" i="6" l="1"/>
  <c r="F63"/>
  <c r="F46" l="1"/>
  <c r="F16" l="1"/>
  <c r="F30" l="1"/>
  <c r="F33" l="1"/>
  <c r="F78" l="1"/>
  <c r="F69"/>
  <c r="F68"/>
  <c r="F67"/>
  <c r="F64"/>
  <c r="F41"/>
  <c r="F38"/>
  <c r="F32"/>
  <c r="F27"/>
  <c r="F24"/>
  <c r="F21"/>
  <c r="F10"/>
  <c r="F83" l="1"/>
  <c r="F82"/>
  <c r="F81" l="1"/>
  <c r="E3" i="2"/>
  <c r="F3" s="1"/>
  <c r="E4"/>
  <c r="F4" s="1"/>
  <c r="E7"/>
  <c r="F7" s="1"/>
  <c r="E8"/>
  <c r="F8" s="1"/>
  <c r="F5" l="1"/>
  <c r="F9"/>
  <c r="F11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<sst xmlns="http://schemas.openxmlformats.org/spreadsheetml/2006/main" count="349" uniqueCount="275">
  <si>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</si>
  <si>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</si>
  <si>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</si>
  <si>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</si>
  <si>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</si>
  <si>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</si>
  <si>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</si>
  <si>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</si>
  <si>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</si>
  <si>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</si>
  <si>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</si>
  <si>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</si>
  <si>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</si>
  <si>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</si>
  <si>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</si>
  <si>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</si>
  <si>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</si>
  <si>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</si>
  <si>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</si>
  <si>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</si>
  <si>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</si>
  <si>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</si>
  <si>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</si>
  <si>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</si>
  <si>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</si>
  <si>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</si>
  <si>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</si>
  <si>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</si>
  <si>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</si>
  <si>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</si>
  <si>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</si>
  <si>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</si>
  <si>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</si>
  <si>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</si>
  <si>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</si>
  <si>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</si>
  <si>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</si>
  <si>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</si>
  <si>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</si>
  <si>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</si>
  <si>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</si>
  <si>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</si>
  <si>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</si>
  <si>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</si>
  <si>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</si>
  <si>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</si>
  <si>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</si>
  <si>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</si>
  <si>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</si>
  <si>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</si>
  <si>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</si>
  <si>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</si>
  <si>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</si>
  <si>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</si>
  <si>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</si>
  <si>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</si>
  <si>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</si>
  <si>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</si>
  <si>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</si>
  <si>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</si>
  <si>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</si>
  <si>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</si>
  <si>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</si>
  <si>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</si>
  <si>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</si>
  <si>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</si>
  <si>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</si>
  <si>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</si>
  <si>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</si>
  <si>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</si>
  <si>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</si>
  <si>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</si>
  <si>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</si>
  <si>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</si>
  <si>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</si>
  <si>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</si>
  <si>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</si>
  <si>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</si>
  <si>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</si>
  <si>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</si>
  <si>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</si>
  <si>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</si>
  <si>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</si>
  <si>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</si>
  <si>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</si>
  <si>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</si>
  <si>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</si>
  <si>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</si>
  <si>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</si>
  <si>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</si>
  <si>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</si>
  <si>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</si>
  <si>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</si>
  <si>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</si>
  <si>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</si>
  <si>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</si>
  <si>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</si>
  <si>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</si>
  <si>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</si>
  <si>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</si>
  <si>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</si>
  <si>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</si>
  <si>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</si>
  <si>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</si>
  <si>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</si>
  <si>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</si>
  <si>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</si>
  <si>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</si>
  <si>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</si>
  <si>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</si>
  <si>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</si>
  <si>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</si>
  <si>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</si>
  <si>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</si>
  <si>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</si>
  <si>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</si>
  <si>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</si>
  <si>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</si>
  <si>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</si>
  <si>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</si>
  <si>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</si>
  <si>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</si>
  <si>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</si>
  <si>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</si>
  <si>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</si>
  <si>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</si>
  <si>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</si>
  <si>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</si>
  <si>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</si>
  <si>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</si>
  <si>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</si>
  <si>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</si>
  <si>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</si>
  <si>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</si>
  <si>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</si>
  <si>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</si>
  <si>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</si>
  <si>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</si>
  <si>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</si>
  <si>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</si>
  <si>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</si>
  <si>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</si>
  <si>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</si>
  <si>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</si>
  <si>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</si>
  <si>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</si>
  <si>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</si>
  <si>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</si>
  <si>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</si>
  <si>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</si>
  <si>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</si>
  <si>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</si>
  <si>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</si>
  <si>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</si>
  <si>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</si>
  <si>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</si>
  <si>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</si>
  <si>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</si>
  <si>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</si>
  <si>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</si>
  <si>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</si>
  <si>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</si>
  <si>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</si>
  <si>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</si>
  <si>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</si>
  <si>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</si>
  <si>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</si>
  <si>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</si>
  <si>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</si>
  <si>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</si>
  <si>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</si>
  <si>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</si>
  <si>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</si>
  <si>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</si>
  <si>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</si>
  <si>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</si>
  <si>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</si>
  <si>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</si>
  <si>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</si>
  <si>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</si>
  <si>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</si>
  <si>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</si>
  <si>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</si>
  <si>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</si>
  <si>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</si>
  <si>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</si>
  <si>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</si>
  <si>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</si>
  <si>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</si>
  <si>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</si>
  <si>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</si>
  <si>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</si>
  <si>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</si>
  <si>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</si>
  <si>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</si>
  <si>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</si>
  <si>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</si>
  <si>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</si>
  <si>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</si>
  <si>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</si>
  <si>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</si>
  <si>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</si>
  <si>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</si>
  <si>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</si>
  <si>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</si>
  <si>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</si>
  <si>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</si>
  <si>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</si>
  <si>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</si>
  <si>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</si>
  <si>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</si>
  <si>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</si>
  <si>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</si>
  <si>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</si>
  <si>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</si>
  <si>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</si>
  <si>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</si>
  <si>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</si>
  <si>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</si>
  <si>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</si>
  <si>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</si>
  <si>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</si>
  <si>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</si>
  <si>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</si>
  <si>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</si>
  <si>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</si>
  <si>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</si>
  <si>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</si>
  <si>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</si>
  <si>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</si>
  <si>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</si>
  <si>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</si>
  <si>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</si>
  <si>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</si>
  <si>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</si>
  <si>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</si>
  <si>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</si>
  <si>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</si>
  <si>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</si>
  <si>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</si>
  <si>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</si>
  <si>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</si>
  <si>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</si>
  <si>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</si>
  <si>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</si>
  <si>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</si>
  <si>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</si>
  <si>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</si>
  <si>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</si>
  <si>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</si>
  <si>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</si>
  <si>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</si>
  <si>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</si>
  <si>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</si>
  <si>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</si>
  <si>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</si>
  <si>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</si>
  <si>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</si>
  <si>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</si>
  <si>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</si>
  <si>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</si>
  <si>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</si>
  <si>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</si>
  <si>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 xml:space="preserve">opublikowanie ogłoszenia o  konkursie:  
28 sierpnia 2020 r. 
planowany termin rozpoczęcia składania wniosków:
30 września 2020 r. </t>
  </si>
  <si>
    <t xml:space="preserve">• mikro- i małe przedsiębiorstwa
</t>
  </si>
  <si>
    <t>Poddziałanie 1.3.1 - konkurs horyzontalny</t>
  </si>
  <si>
    <t>1.3.B Wsparcie infrastruktury przeznaczonej dla przedsiębiorców:
- budowa / rozbudowa / przebudowa infrastruktury, wraz z kompleksowym uzbrojeniem terenu przeznaczonego pod działalność gospodarczą i infrastrukturą towarzyszącą (np. parkingi, drogi wewnętrzne itp.);
- zakup środków trwałych oraz wartości niematerialnych i prawnych, niezbędnych do prawidłowego funkcjonowania wspieranej infrastruktury.</t>
  </si>
  <si>
    <t>• jednostki samorządu terytorialnego, ich związki i stowarzyszenia;
• jednostki organizacyjne jst;
• specjalne strefy ekonomiczne (SSE);
• instytucje otoczenia biznesu (IOB);
• uczelnie/szkoły wyższe;
• lokalne grupy działania (LGD).</t>
  </si>
  <si>
    <t>Konkurs skierowany do beneficjentów z całego województwa (bez demarkacji na OSI i ZIT)</t>
  </si>
  <si>
    <t xml:space="preserve">opublikowanie ogłoszenia o konkursie:                                                5 października 2020 r.                 
planowany termin rozpoczęcia składania wniosków:  
5 listopada 2020 r.   </t>
  </si>
  <si>
    <t>1.5.D  Wsparcie dla MŚP dotkniętych skutkami epidemii COVID-19
- wsparcie na kapitał obrotowy dla mikro- i małych przedsiębiorstw</t>
  </si>
  <si>
    <t xml:space="preserve">Do składania wniosków w naborze uprawnieni są tylko przedsiębiorcy prowadzący wg danych na dzień 1 grudnia 2019 r. przeważającą działalność gospodarczą w zakresie następujących kodów PKD:  55, 56, 79, 90, 91, 93
 </t>
  </si>
  <si>
    <t xml:space="preserve">opublikowanie ogłoszenia o  konkursie:  
13 lipca 2020 r. 
planowany termin rozpoczęcia składania wniosków:
20 lipca 2020 r. </t>
  </si>
  <si>
    <t xml:space="preserve">opublikowanie ogłoszenia o  konkursie:  
04 sierpnia 2020 r. 
planowany termin rozpoczęcia składania wniosków:
17 sierpnia 2020 r. </t>
  </si>
  <si>
    <t xml:space="preserve">Załącznik do Uchwały nr   2410/VI/20  Zarządu Województwa Dolnośląskiego z dnia 22 lipca 2020 r.                                               </t>
  </si>
</sst>
</file>

<file path=xl/styles.xml><?xml version="1.0" encoding="utf-8"?>
<styleSheet xmlns="http://schemas.openxmlformats.org/spreadsheetml/2006/main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1">
    <cellStyle name="Comma" xfId="1" builtinId="3"/>
    <cellStyle name="Currency [0]" xfId="2" builtinId="7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yperlink" xfId="15" builtinId="8"/>
    <cellStyle name="Normal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5"/>
  <cols>
    <col min="1" max="1" width="18.33203125" style="1" customWidth="1"/>
    <col min="2" max="2" width="11" style="1" customWidth="1"/>
    <col min="3" max="3" width="25.33203125" style="1" customWidth="1"/>
    <col min="4" max="4" width="43.33203125" style="1" customWidth="1"/>
    <col min="5" max="5" width="17.83203125" style="17" customWidth="1"/>
    <col min="6" max="6" width="12.08203125" style="1" customWidth="1"/>
    <col min="7" max="7" width="18" style="1" customWidth="1"/>
    <col min="8" max="8" width="12.25" style="1" customWidth="1"/>
    <col min="9" max="9" width="14.75" style="1" customWidth="1"/>
    <col min="10" max="10" width="13.58203125" style="1" bestFit="1" customWidth="1"/>
    <col min="11" max="11" width="24" style="1" customWidth="1"/>
    <col min="12" max="16384" width="9" style="1"/>
  </cols>
  <sheetData>
    <row r="1" spans="1:12" ht="147.75" customHeight="1">
      <c r="A1" s="143"/>
      <c r="B1" s="144"/>
      <c r="C1" s="144"/>
      <c r="D1" s="144"/>
      <c r="E1" s="144"/>
      <c r="F1" s="144"/>
      <c r="G1" s="144"/>
      <c r="H1" s="144"/>
      <c r="I1" s="145"/>
    </row>
    <row r="2" spans="1:12" ht="26.25" customHeight="1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7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8">
        <v>0.5</v>
      </c>
      <c r="H4" s="149" t="s">
        <v>10</v>
      </c>
      <c r="I4" s="8" t="s">
        <v>11</v>
      </c>
      <c r="J4" s="142">
        <v>5341020</v>
      </c>
      <c r="K4" s="127" t="s">
        <v>67</v>
      </c>
    </row>
    <row r="5" spans="1:12" ht="37.5" customHeight="1">
      <c r="A5" s="147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8"/>
      <c r="H5" s="149"/>
      <c r="I5" s="8" t="s">
        <v>11</v>
      </c>
      <c r="J5" s="142"/>
      <c r="K5" s="127"/>
    </row>
    <row r="6" spans="1:12" ht="78.75" customHeight="1">
      <c r="A6" s="147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8"/>
      <c r="H6" s="149"/>
      <c r="I6" s="8" t="s">
        <v>11</v>
      </c>
      <c r="J6" s="142"/>
      <c r="K6" s="127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3" t="s">
        <v>32</v>
      </c>
      <c r="B12" s="135" t="s">
        <v>16</v>
      </c>
      <c r="C12" s="137" t="s">
        <v>33</v>
      </c>
      <c r="D12" s="7" t="s">
        <v>34</v>
      </c>
      <c r="E12" s="15">
        <v>14174553.000000002</v>
      </c>
      <c r="F12" s="15">
        <v>41</v>
      </c>
      <c r="G12" s="139" t="s">
        <v>74</v>
      </c>
      <c r="H12" s="139" t="s">
        <v>10</v>
      </c>
      <c r="I12" s="139" t="s">
        <v>21</v>
      </c>
      <c r="J12" s="46" t="s">
        <v>64</v>
      </c>
      <c r="K12" s="45"/>
    </row>
    <row r="13" spans="1:12" ht="89.25" customHeight="1">
      <c r="A13" s="134"/>
      <c r="B13" s="136"/>
      <c r="C13" s="138"/>
      <c r="D13" s="7" t="s">
        <v>35</v>
      </c>
      <c r="E13" s="15">
        <v>2533846</v>
      </c>
      <c r="F13" s="5">
        <v>42</v>
      </c>
      <c r="G13" s="138"/>
      <c r="H13" s="138"/>
      <c r="I13" s="138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40" t="s">
        <v>56</v>
      </c>
      <c r="B15" s="154" t="s">
        <v>13</v>
      </c>
      <c r="C15" s="9" t="s">
        <v>62</v>
      </c>
      <c r="D15" s="7" t="s">
        <v>63</v>
      </c>
      <c r="E15" s="150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1"/>
      <c r="B16" s="155"/>
      <c r="C16" s="9" t="s">
        <v>77</v>
      </c>
      <c r="D16" s="7" t="s">
        <v>69</v>
      </c>
      <c r="E16" s="151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9" t="s">
        <v>57</v>
      </c>
      <c r="B17" s="131" t="s">
        <v>13</v>
      </c>
      <c r="C17" s="131" t="s">
        <v>60</v>
      </c>
      <c r="D17" s="37" t="s">
        <v>61</v>
      </c>
      <c r="E17" s="15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30"/>
      <c r="B18" s="132"/>
      <c r="C18" s="132"/>
      <c r="D18" s="37" t="s">
        <v>72</v>
      </c>
      <c r="E18" s="15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8" t="s">
        <v>39</v>
      </c>
      <c r="B19" s="128"/>
      <c r="C19" s="128"/>
      <c r="D19" s="128"/>
      <c r="E19" s="128"/>
      <c r="F19" s="128"/>
      <c r="G19" s="128"/>
      <c r="H19" s="128"/>
      <c r="I19" s="128"/>
    </row>
    <row r="20" spans="1:11" ht="12.75" customHeight="1">
      <c r="A20" s="128" t="s">
        <v>40</v>
      </c>
      <c r="B20" s="128"/>
      <c r="C20" s="128"/>
      <c r="D20" s="128"/>
      <c r="E20" s="128"/>
      <c r="F20" s="128"/>
      <c r="G20" s="128"/>
      <c r="H20" s="128"/>
      <c r="I20" s="128"/>
    </row>
    <row r="21" spans="1:11" ht="12.75" customHeight="1">
      <c r="A21" s="128" t="s">
        <v>41</v>
      </c>
      <c r="B21" s="128"/>
      <c r="C21" s="128"/>
      <c r="D21" s="128"/>
      <c r="E21" s="128"/>
      <c r="F21" s="128"/>
      <c r="G21" s="128"/>
      <c r="H21" s="128"/>
      <c r="I21" s="128"/>
    </row>
    <row r="22" spans="1:11">
      <c r="A22" s="128" t="s">
        <v>85</v>
      </c>
      <c r="B22" s="128"/>
      <c r="C22" s="128"/>
      <c r="D22" s="128"/>
      <c r="E22" s="128"/>
      <c r="F22" s="128"/>
      <c r="G22" s="128"/>
      <c r="H22" s="128"/>
      <c r="I22" s="128"/>
    </row>
    <row r="23" spans="1:11">
      <c r="A23" s="128" t="s">
        <v>66</v>
      </c>
      <c r="B23" s="128"/>
      <c r="C23" s="128"/>
      <c r="D23" s="128"/>
      <c r="E23" s="128"/>
      <c r="F23" s="128"/>
      <c r="G23" s="128"/>
      <c r="H23" s="128"/>
      <c r="I23" s="128"/>
    </row>
    <row r="24" spans="1:11" ht="39" customHeight="1">
      <c r="A24" s="128" t="s">
        <v>71</v>
      </c>
      <c r="B24" s="128"/>
      <c r="C24" s="128"/>
      <c r="D24" s="128"/>
      <c r="E24" s="128"/>
      <c r="F24" s="128"/>
      <c r="G24" s="128"/>
      <c r="H24" s="128"/>
      <c r="I24" s="128"/>
    </row>
    <row r="25" spans="1:11">
      <c r="A25" s="128"/>
      <c r="B25" s="128"/>
      <c r="C25" s="128"/>
      <c r="D25" s="128"/>
      <c r="E25" s="128"/>
      <c r="F25" s="128"/>
      <c r="G25" s="128"/>
      <c r="H25" s="128"/>
      <c r="I25" s="128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zoomScale="69" zoomScaleNormal="69" zoomScaleSheetLayoutView="79" workbookViewId="0">
      <selection activeCell="B8" sqref="B8"/>
    </sheetView>
  </sheetViews>
  <sheetFormatPr defaultRowHeight="14"/>
  <cols>
    <col min="1" max="1" width="19" customWidth="1"/>
    <col min="2" max="2" width="20.75" style="18" customWidth="1"/>
    <col min="3" max="3" width="20.58203125" customWidth="1"/>
    <col min="4" max="4" width="18.08203125" style="18" customWidth="1"/>
    <col min="5" max="5" width="18" style="18" customWidth="1"/>
    <col min="6" max="6" width="19.33203125" customWidth="1"/>
    <col min="7" max="7" width="9.8320312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tabSelected="1" view="pageBreakPreview" zoomScale="57" zoomScaleNormal="84" zoomScaleSheetLayoutView="57" workbookViewId="0">
      <selection activeCell="F7" sqref="F7"/>
    </sheetView>
  </sheetViews>
  <sheetFormatPr defaultColWidth="9" defaultRowHeight="15.5"/>
  <cols>
    <col min="1" max="1" width="9" style="80"/>
    <col min="2" max="2" width="25.83203125" style="67" customWidth="1"/>
    <col min="3" max="3" width="47.08203125" style="58" customWidth="1"/>
    <col min="4" max="4" width="46.5" style="81" customWidth="1"/>
    <col min="5" max="5" width="79" style="81" customWidth="1"/>
    <col min="6" max="6" width="40.58203125" style="78" customWidth="1"/>
    <col min="7" max="7" width="37.58203125" style="78" bestFit="1" customWidth="1"/>
    <col min="8" max="8" width="13.08203125" style="82" bestFit="1" customWidth="1"/>
    <col min="9" max="9" width="22.58203125" style="79" bestFit="1" customWidth="1"/>
    <col min="10" max="10" width="37.58203125" style="62" customWidth="1"/>
    <col min="11" max="11" width="13.33203125" style="67" bestFit="1" customWidth="1"/>
    <col min="12" max="16384" width="9" style="67"/>
  </cols>
  <sheetData>
    <row r="1" spans="1:11" ht="120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ht="40.5" customHeight="1">
      <c r="A2" s="169" t="s">
        <v>274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>
      <c r="A3" s="165"/>
      <c r="B3" s="165"/>
      <c r="C3" s="165"/>
      <c r="D3" s="165"/>
      <c r="E3" s="165"/>
      <c r="F3" s="165"/>
      <c r="G3" s="165"/>
      <c r="H3" s="165"/>
      <c r="I3" s="165"/>
      <c r="J3" s="126">
        <v>4.4664000000000001</v>
      </c>
    </row>
    <row r="4" spans="1:11" ht="69" customHeight="1">
      <c r="A4" s="166" t="s">
        <v>178</v>
      </c>
      <c r="B4" s="167"/>
      <c r="C4" s="167"/>
      <c r="D4" s="167"/>
      <c r="E4" s="167"/>
      <c r="F4" s="167"/>
      <c r="G4" s="167"/>
      <c r="H4" s="167"/>
      <c r="I4" s="167"/>
      <c r="J4" s="168"/>
    </row>
    <row r="5" spans="1:11" ht="1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260</v>
      </c>
      <c r="H7" s="64" t="s">
        <v>5</v>
      </c>
      <c r="I7" s="69" t="s">
        <v>112</v>
      </c>
      <c r="J7" s="69" t="s">
        <v>111</v>
      </c>
      <c r="K7" s="62"/>
    </row>
    <row r="8" spans="1:11" ht="18.5">
      <c r="A8" s="158" t="s">
        <v>96</v>
      </c>
      <c r="B8" s="158"/>
      <c r="C8" s="158"/>
      <c r="D8" s="158"/>
      <c r="E8" s="158"/>
      <c r="F8" s="158"/>
      <c r="G8" s="158"/>
      <c r="H8" s="158"/>
      <c r="I8" s="158"/>
      <c r="J8" s="158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247</v>
      </c>
      <c r="C10" s="68" t="s">
        <v>203</v>
      </c>
      <c r="D10" s="96" t="s">
        <v>131</v>
      </c>
      <c r="E10" s="116" t="s">
        <v>132</v>
      </c>
      <c r="F10" s="114">
        <f>$J$3*G10</f>
        <v>38566609.178400002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62" t="s">
        <v>179</v>
      </c>
      <c r="B11" s="163"/>
      <c r="C11" s="163"/>
      <c r="D11" s="163"/>
      <c r="E11" s="163"/>
      <c r="F11" s="163"/>
      <c r="G11" s="163"/>
      <c r="H11" s="163"/>
      <c r="I11" s="163"/>
      <c r="J11" s="164"/>
      <c r="K11" s="77"/>
    </row>
    <row r="12" spans="1:11" ht="18.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29" customHeight="1">
      <c r="A13" s="69">
        <v>2</v>
      </c>
      <c r="B13" s="92" t="s">
        <v>265</v>
      </c>
      <c r="C13" s="89" t="s">
        <v>269</v>
      </c>
      <c r="D13" s="96" t="s">
        <v>267</v>
      </c>
      <c r="E13" s="89" t="s">
        <v>266</v>
      </c>
      <c r="F13" s="100">
        <f t="shared" ref="F13" si="0">$J$3*G13</f>
        <v>70569120</v>
      </c>
      <c r="G13" s="93">
        <v>15800000</v>
      </c>
      <c r="H13" s="125">
        <v>72</v>
      </c>
      <c r="I13" s="125" t="s">
        <v>64</v>
      </c>
      <c r="J13" s="111" t="s">
        <v>268</v>
      </c>
    </row>
    <row r="14" spans="1:11" ht="123" customHeight="1">
      <c r="A14" s="108">
        <v>3</v>
      </c>
      <c r="B14" s="92" t="s">
        <v>166</v>
      </c>
      <c r="C14" s="89" t="s">
        <v>167</v>
      </c>
      <c r="D14" s="96" t="s">
        <v>208</v>
      </c>
      <c r="E14" s="89" t="s">
        <v>168</v>
      </c>
      <c r="F14" s="100">
        <f>$J$3*G14</f>
        <v>11712526.569600001</v>
      </c>
      <c r="G14" s="93">
        <f>1231049+1391315</f>
        <v>2622364</v>
      </c>
      <c r="H14" s="94">
        <v>72</v>
      </c>
      <c r="I14" s="89" t="s">
        <v>169</v>
      </c>
      <c r="J14" s="96" t="s">
        <v>196</v>
      </c>
    </row>
    <row r="15" spans="1:11" ht="18.5">
      <c r="A15" s="170" t="s">
        <v>229</v>
      </c>
      <c r="B15" s="170"/>
      <c r="C15" s="170"/>
      <c r="D15" s="170"/>
      <c r="E15" s="170"/>
      <c r="F15" s="170"/>
      <c r="G15" s="170"/>
      <c r="H15" s="170"/>
      <c r="I15" s="170"/>
      <c r="J15" s="170"/>
    </row>
    <row r="16" spans="1:11" ht="155">
      <c r="A16" s="68">
        <v>4</v>
      </c>
      <c r="B16" s="68" t="s">
        <v>248</v>
      </c>
      <c r="C16" s="68" t="s">
        <v>230</v>
      </c>
      <c r="D16" s="68" t="s">
        <v>222</v>
      </c>
      <c r="E16" s="109" t="s">
        <v>223</v>
      </c>
      <c r="F16" s="120">
        <f>G16*$J$3</f>
        <v>7592880</v>
      </c>
      <c r="G16" s="66">
        <v>1700000</v>
      </c>
      <c r="H16" s="68">
        <v>66</v>
      </c>
      <c r="I16" s="111" t="s">
        <v>64</v>
      </c>
      <c r="J16" s="111" t="s">
        <v>194</v>
      </c>
    </row>
    <row r="17" spans="1:10" ht="30" customHeight="1">
      <c r="A17" s="172" t="s">
        <v>108</v>
      </c>
      <c r="B17" s="173"/>
      <c r="C17" s="173"/>
      <c r="D17" s="173"/>
      <c r="E17" s="173"/>
      <c r="F17" s="173"/>
      <c r="G17" s="173"/>
      <c r="H17" s="173"/>
      <c r="I17" s="173"/>
      <c r="J17" s="174"/>
    </row>
    <row r="18" spans="1:10" s="91" customFormat="1" ht="108.5">
      <c r="A18" s="89">
        <v>5</v>
      </c>
      <c r="B18" s="89" t="s">
        <v>249</v>
      </c>
      <c r="C18" s="89" t="s">
        <v>272</v>
      </c>
      <c r="D18" s="96" t="s">
        <v>264</v>
      </c>
      <c r="E18" s="89" t="s">
        <v>270</v>
      </c>
      <c r="F18" s="100">
        <f t="shared" ref="F18" si="1">$J$3*G18</f>
        <v>60743040</v>
      </c>
      <c r="G18" s="101">
        <v>13600000</v>
      </c>
      <c r="H18" s="94">
        <v>67</v>
      </c>
      <c r="I18" s="89" t="s">
        <v>64</v>
      </c>
      <c r="J18" s="89" t="s">
        <v>271</v>
      </c>
    </row>
    <row r="19" spans="1:10" s="91" customFormat="1" ht="108.5">
      <c r="A19" s="89">
        <v>6</v>
      </c>
      <c r="B19" s="89" t="s">
        <v>249</v>
      </c>
      <c r="C19" s="89" t="s">
        <v>273</v>
      </c>
      <c r="D19" s="96" t="s">
        <v>264</v>
      </c>
      <c r="E19" s="89" t="s">
        <v>270</v>
      </c>
      <c r="F19" s="100">
        <f t="shared" ref="F19:F21" si="2">$J$3*G19</f>
        <v>20098800</v>
      </c>
      <c r="G19" s="101">
        <v>4500000</v>
      </c>
      <c r="H19" s="94">
        <v>67</v>
      </c>
      <c r="I19" s="89" t="s">
        <v>64</v>
      </c>
      <c r="J19" s="89" t="s">
        <v>271</v>
      </c>
    </row>
    <row r="20" spans="1:10" s="91" customFormat="1" ht="113.25" customHeight="1">
      <c r="A20" s="89">
        <v>7</v>
      </c>
      <c r="B20" s="89" t="s">
        <v>249</v>
      </c>
      <c r="C20" s="89" t="s">
        <v>263</v>
      </c>
      <c r="D20" s="96" t="s">
        <v>207</v>
      </c>
      <c r="E20" s="89" t="s">
        <v>138</v>
      </c>
      <c r="F20" s="100">
        <f t="shared" ref="F20" si="3">$J$3*G20</f>
        <v>41984160</v>
      </c>
      <c r="G20" s="101">
        <v>9400000</v>
      </c>
      <c r="H20" s="94" t="s">
        <v>139</v>
      </c>
      <c r="I20" s="89" t="s">
        <v>64</v>
      </c>
      <c r="J20" s="89" t="s">
        <v>194</v>
      </c>
    </row>
    <row r="21" spans="1:10" ht="93">
      <c r="A21" s="89">
        <v>8</v>
      </c>
      <c r="B21" s="89" t="s">
        <v>210</v>
      </c>
      <c r="C21" s="89" t="s">
        <v>198</v>
      </c>
      <c r="D21" s="96" t="s">
        <v>206</v>
      </c>
      <c r="E21" s="89" t="s">
        <v>171</v>
      </c>
      <c r="F21" s="100">
        <f t="shared" si="2"/>
        <v>4581963.6336000003</v>
      </c>
      <c r="G21" s="101">
        <v>1025874</v>
      </c>
      <c r="H21" s="94" t="s">
        <v>172</v>
      </c>
      <c r="I21" s="89" t="s">
        <v>169</v>
      </c>
      <c r="J21" s="89" t="s">
        <v>209</v>
      </c>
    </row>
    <row r="22" spans="1:10" ht="18.75" customHeight="1">
      <c r="A22" s="158" t="s">
        <v>97</v>
      </c>
      <c r="B22" s="158"/>
      <c r="C22" s="158"/>
      <c r="D22" s="158"/>
      <c r="E22" s="158"/>
      <c r="F22" s="158"/>
      <c r="G22" s="158"/>
      <c r="H22" s="158"/>
      <c r="I22" s="158"/>
      <c r="J22" s="158"/>
    </row>
    <row r="23" spans="1:10" ht="25.5" customHeight="1">
      <c r="A23" s="162" t="s">
        <v>114</v>
      </c>
      <c r="B23" s="163"/>
      <c r="C23" s="163"/>
      <c r="D23" s="163"/>
      <c r="E23" s="163"/>
      <c r="F23" s="163"/>
      <c r="G23" s="163"/>
      <c r="H23" s="163"/>
      <c r="I23" s="163"/>
      <c r="J23" s="164"/>
    </row>
    <row r="24" spans="1:10" ht="310">
      <c r="A24" s="68">
        <v>9</v>
      </c>
      <c r="B24" s="84" t="s">
        <v>118</v>
      </c>
      <c r="C24" s="84" t="s">
        <v>261</v>
      </c>
      <c r="D24" s="68" t="s">
        <v>134</v>
      </c>
      <c r="E24" s="68" t="s">
        <v>135</v>
      </c>
      <c r="F24" s="100">
        <f t="shared" ref="F24" si="4">$J$3*G24</f>
        <v>20992080</v>
      </c>
      <c r="G24" s="66">
        <v>4700000</v>
      </c>
      <c r="H24" s="68" t="s">
        <v>136</v>
      </c>
      <c r="I24" s="68" t="s">
        <v>119</v>
      </c>
      <c r="J24" s="68" t="s">
        <v>137</v>
      </c>
    </row>
    <row r="25" spans="1:10" ht="18.5">
      <c r="A25" s="157" t="s">
        <v>98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s="87" customFormat="1" ht="24.75" customHeight="1">
      <c r="A26" s="157" t="s">
        <v>113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408.75" customHeight="1">
      <c r="A27" s="68">
        <v>10</v>
      </c>
      <c r="B27" s="68" t="s">
        <v>256</v>
      </c>
      <c r="C27" s="68" t="s">
        <v>244</v>
      </c>
      <c r="D27" s="111" t="s">
        <v>202</v>
      </c>
      <c r="E27" s="89" t="s">
        <v>140</v>
      </c>
      <c r="F27" s="100">
        <f t="shared" ref="F27" si="5">$J$3*G27</f>
        <v>49892546.495999999</v>
      </c>
      <c r="G27" s="103">
        <v>11170640</v>
      </c>
      <c r="H27" s="70" t="s">
        <v>165</v>
      </c>
      <c r="I27" s="68" t="s">
        <v>197</v>
      </c>
      <c r="J27" s="68" t="s">
        <v>141</v>
      </c>
    </row>
    <row r="28" spans="1:10" ht="18.5">
      <c r="A28" s="157" t="s">
        <v>192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ht="18.5">
      <c r="A29" s="157" t="s">
        <v>216</v>
      </c>
      <c r="B29" s="157"/>
      <c r="C29" s="157"/>
      <c r="D29" s="157"/>
      <c r="E29" s="157"/>
      <c r="F29" s="157"/>
      <c r="G29" s="157"/>
      <c r="H29" s="157"/>
      <c r="I29" s="157"/>
      <c r="J29" s="157"/>
    </row>
    <row r="30" spans="1:10" ht="264" customHeight="1">
      <c r="A30" s="68">
        <v>11</v>
      </c>
      <c r="B30" s="68" t="s">
        <v>257</v>
      </c>
      <c r="C30" s="68" t="s">
        <v>243</v>
      </c>
      <c r="D30" s="68" t="s">
        <v>219</v>
      </c>
      <c r="E30" s="68" t="s">
        <v>217</v>
      </c>
      <c r="F30" s="66">
        <f t="shared" ref="F30:F33" si="6">$J$3*G30</f>
        <v>5928203.5896000005</v>
      </c>
      <c r="G30" s="103">
        <f>1103372+223917</f>
        <v>1327289</v>
      </c>
      <c r="H30" s="70" t="s">
        <v>218</v>
      </c>
      <c r="I30" s="68" t="s">
        <v>169</v>
      </c>
      <c r="J30" s="68"/>
    </row>
    <row r="31" spans="1:10" s="58" customFormat="1" ht="18.5">
      <c r="A31" s="157" t="s">
        <v>88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s="117" customFormat="1" ht="108.75" customHeight="1">
      <c r="A32" s="68">
        <v>12</v>
      </c>
      <c r="B32" s="68" t="s">
        <v>258</v>
      </c>
      <c r="C32" s="68" t="s">
        <v>245</v>
      </c>
      <c r="D32" s="68" t="s">
        <v>142</v>
      </c>
      <c r="E32" s="68" t="s">
        <v>143</v>
      </c>
      <c r="F32" s="100">
        <f t="shared" si="6"/>
        <v>41649180</v>
      </c>
      <c r="G32" s="78">
        <v>9325000</v>
      </c>
      <c r="H32" s="70" t="s">
        <v>144</v>
      </c>
      <c r="I32" s="68" t="s">
        <v>133</v>
      </c>
      <c r="J32" s="68" t="s">
        <v>145</v>
      </c>
    </row>
    <row r="33" spans="1:10" ht="170.5">
      <c r="A33" s="68">
        <v>13</v>
      </c>
      <c r="B33" s="68" t="s">
        <v>246</v>
      </c>
      <c r="C33" s="68" t="s">
        <v>242</v>
      </c>
      <c r="D33" s="68" t="s">
        <v>212</v>
      </c>
      <c r="E33" s="68" t="s">
        <v>213</v>
      </c>
      <c r="F33" s="100">
        <f t="shared" si="6"/>
        <v>20835492.4824</v>
      </c>
      <c r="G33" s="124">
        <f>3239841+1425100</f>
        <v>4664941</v>
      </c>
      <c r="H33" s="70" t="s">
        <v>214</v>
      </c>
      <c r="I33" s="68" t="s">
        <v>215</v>
      </c>
      <c r="J33" s="68" t="s">
        <v>137</v>
      </c>
    </row>
    <row r="34" spans="1:10" ht="18.5">
      <c r="A34" s="171" t="s">
        <v>191</v>
      </c>
      <c r="B34" s="171"/>
      <c r="C34" s="171"/>
      <c r="D34" s="171"/>
      <c r="E34" s="171"/>
      <c r="F34" s="171"/>
      <c r="G34" s="171"/>
      <c r="H34" s="171"/>
      <c r="I34" s="171"/>
      <c r="J34" s="171"/>
    </row>
    <row r="35" spans="1:10" ht="18.5">
      <c r="A35" s="158" t="s">
        <v>99</v>
      </c>
      <c r="B35" s="158"/>
      <c r="C35" s="158"/>
      <c r="D35" s="158"/>
      <c r="E35" s="158"/>
      <c r="F35" s="158"/>
      <c r="G35" s="158"/>
      <c r="H35" s="158"/>
      <c r="I35" s="158"/>
      <c r="J35" s="158"/>
    </row>
    <row r="36" spans="1:10" ht="25.5" customHeight="1">
      <c r="A36" s="157" t="s">
        <v>190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20.25" customHeight="1">
      <c r="A37" s="157" t="s">
        <v>205</v>
      </c>
      <c r="B37" s="157"/>
      <c r="C37" s="157"/>
      <c r="D37" s="157"/>
      <c r="E37" s="157"/>
      <c r="F37" s="157"/>
      <c r="G37" s="157"/>
      <c r="H37" s="157"/>
      <c r="I37" s="157"/>
      <c r="J37" s="157"/>
    </row>
    <row r="38" spans="1:10" ht="278.25" customHeight="1">
      <c r="A38" s="108">
        <v>14</v>
      </c>
      <c r="B38" s="70" t="s">
        <v>199</v>
      </c>
      <c r="C38" s="68" t="s">
        <v>204</v>
      </c>
      <c r="D38" s="68" t="s">
        <v>200</v>
      </c>
      <c r="E38" s="68" t="s">
        <v>220</v>
      </c>
      <c r="F38" s="100">
        <f t="shared" ref="F38" si="7">$J$3*G38</f>
        <v>16291435.185600001</v>
      </c>
      <c r="G38" s="65">
        <v>3647554</v>
      </c>
      <c r="H38" s="110" t="s">
        <v>201</v>
      </c>
      <c r="I38" s="68" t="s">
        <v>169</v>
      </c>
      <c r="J38" s="68" t="s">
        <v>196</v>
      </c>
    </row>
    <row r="39" spans="1:10" ht="18.5">
      <c r="A39" s="157" t="s">
        <v>189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8.5">
      <c r="A40" s="157" t="s">
        <v>115</v>
      </c>
      <c r="B40" s="161"/>
      <c r="C40" s="161"/>
      <c r="D40" s="161"/>
      <c r="E40" s="161"/>
      <c r="F40" s="161"/>
      <c r="G40" s="161"/>
      <c r="H40" s="161"/>
      <c r="I40" s="161"/>
      <c r="J40" s="161"/>
    </row>
    <row r="41" spans="1:10" ht="232.5">
      <c r="A41" s="68">
        <v>15</v>
      </c>
      <c r="B41" s="68" t="s">
        <v>259</v>
      </c>
      <c r="C41" s="68" t="s">
        <v>251</v>
      </c>
      <c r="D41" s="68" t="s">
        <v>148</v>
      </c>
      <c r="E41" s="68" t="s">
        <v>149</v>
      </c>
      <c r="F41" s="100">
        <f t="shared" ref="F41" si="8">$J$3*G41</f>
        <v>32279508.016800001</v>
      </c>
      <c r="G41" s="78">
        <v>7227187</v>
      </c>
      <c r="H41" s="68" t="s">
        <v>150</v>
      </c>
      <c r="I41" s="68" t="s">
        <v>133</v>
      </c>
      <c r="J41" s="89" t="s">
        <v>145</v>
      </c>
    </row>
    <row r="42" spans="1:10" ht="18.5">
      <c r="A42" s="157" t="s">
        <v>188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ht="15.75" customHeight="1">
      <c r="A43" s="158" t="s">
        <v>104</v>
      </c>
      <c r="B43" s="158"/>
      <c r="C43" s="158"/>
      <c r="D43" s="158"/>
      <c r="E43" s="158"/>
      <c r="F43" s="158"/>
      <c r="G43" s="158"/>
      <c r="H43" s="158"/>
      <c r="I43" s="158"/>
      <c r="J43" s="158"/>
    </row>
    <row r="44" spans="1:10" ht="18.5">
      <c r="A44" s="157" t="s">
        <v>187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s="118" customFormat="1" ht="18.5">
      <c r="A45" s="157" t="s">
        <v>237</v>
      </c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ht="93">
      <c r="A46" s="68">
        <v>16</v>
      </c>
      <c r="B46" s="68" t="s">
        <v>255</v>
      </c>
      <c r="C46" s="68" t="s">
        <v>250</v>
      </c>
      <c r="D46" s="68" t="s">
        <v>232</v>
      </c>
      <c r="E46" s="68" t="s">
        <v>224</v>
      </c>
      <c r="F46" s="100">
        <f t="shared" ref="F46" si="9">$J$3*G46</f>
        <v>31264800</v>
      </c>
      <c r="G46" s="78">
        <v>7000000</v>
      </c>
      <c r="H46" s="68">
        <v>26</v>
      </c>
      <c r="I46" s="68" t="s">
        <v>133</v>
      </c>
      <c r="J46" s="68" t="s">
        <v>225</v>
      </c>
    </row>
    <row r="47" spans="1:10" ht="18.5">
      <c r="A47" s="158" t="s">
        <v>100</v>
      </c>
      <c r="B47" s="158"/>
      <c r="C47" s="158"/>
      <c r="D47" s="158"/>
      <c r="E47" s="158"/>
      <c r="F47" s="158"/>
      <c r="G47" s="158"/>
      <c r="H47" s="158"/>
      <c r="I47" s="158"/>
      <c r="J47" s="158"/>
    </row>
    <row r="48" spans="1:10" ht="18.5">
      <c r="A48" s="157" t="s">
        <v>186</v>
      </c>
      <c r="B48" s="157"/>
      <c r="C48" s="157"/>
      <c r="D48" s="157"/>
      <c r="E48" s="157"/>
      <c r="F48" s="157"/>
      <c r="G48" s="157"/>
      <c r="H48" s="157"/>
      <c r="I48" s="157"/>
      <c r="J48" s="157"/>
    </row>
    <row r="49" spans="1:11" ht="18.5">
      <c r="A49" s="157" t="s">
        <v>184</v>
      </c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1" ht="18.5">
      <c r="A50" s="157" t="s">
        <v>185</v>
      </c>
      <c r="B50" s="157"/>
      <c r="C50" s="157"/>
      <c r="D50" s="157"/>
      <c r="E50" s="157"/>
      <c r="F50" s="157"/>
      <c r="G50" s="157"/>
      <c r="H50" s="157"/>
      <c r="I50" s="157"/>
      <c r="J50" s="157"/>
    </row>
    <row r="51" spans="1:11" s="63" customFormat="1" ht="18.5">
      <c r="A51" s="158" t="s">
        <v>105</v>
      </c>
      <c r="B51" s="158"/>
      <c r="C51" s="158"/>
      <c r="D51" s="158"/>
      <c r="E51" s="158"/>
      <c r="F51" s="158"/>
      <c r="G51" s="158"/>
      <c r="H51" s="158"/>
      <c r="I51" s="158"/>
      <c r="J51" s="158"/>
      <c r="K51" s="52"/>
    </row>
    <row r="52" spans="1:11" s="63" customFormat="1" ht="18.5">
      <c r="A52" s="157" t="s">
        <v>183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53"/>
    </row>
    <row r="53" spans="1:11" ht="18.5">
      <c r="A53" s="157" t="s">
        <v>182</v>
      </c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1" ht="18.5">
      <c r="A54" s="158" t="s">
        <v>101</v>
      </c>
      <c r="B54" s="158"/>
      <c r="C54" s="158"/>
      <c r="D54" s="158"/>
      <c r="E54" s="158"/>
      <c r="F54" s="158"/>
      <c r="G54" s="158"/>
      <c r="H54" s="158"/>
      <c r="I54" s="158"/>
      <c r="J54" s="158"/>
    </row>
    <row r="55" spans="1:11" ht="18.5">
      <c r="A55" s="157" t="s">
        <v>91</v>
      </c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1" ht="18.5">
      <c r="A56" s="157" t="s">
        <v>127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26.25" customHeight="1">
      <c r="A57" s="157" t="s">
        <v>221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1" ht="174">
      <c r="A58" s="89">
        <v>17</v>
      </c>
      <c r="B58" s="89" t="s">
        <v>252</v>
      </c>
      <c r="C58" s="89" t="s">
        <v>228</v>
      </c>
      <c r="D58" s="96" t="s">
        <v>227</v>
      </c>
      <c r="E58" s="89" t="s">
        <v>226</v>
      </c>
      <c r="F58" s="100">
        <f>$J$3*G58</f>
        <v>42168707.181600004</v>
      </c>
      <c r="G58" s="93">
        <v>9441319</v>
      </c>
      <c r="H58" s="121">
        <v>104</v>
      </c>
      <c r="I58" s="122" t="s">
        <v>122</v>
      </c>
      <c r="J58" s="119"/>
    </row>
    <row r="59" spans="1:11" ht="18.5">
      <c r="A59" s="157" t="s">
        <v>130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ht="18.5">
      <c r="A60" s="157" t="s">
        <v>128</v>
      </c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1" ht="18.5">
      <c r="A61" s="157" t="s">
        <v>129</v>
      </c>
      <c r="B61" s="157"/>
      <c r="C61" s="157"/>
      <c r="D61" s="157"/>
      <c r="E61" s="157"/>
      <c r="F61" s="157"/>
      <c r="G61" s="157"/>
      <c r="H61" s="157"/>
      <c r="I61" s="157"/>
      <c r="J61" s="157"/>
    </row>
    <row r="62" spans="1:11" s="91" customFormat="1" ht="18.5">
      <c r="A62" s="157" t="s">
        <v>116</v>
      </c>
      <c r="B62" s="157"/>
      <c r="C62" s="157"/>
      <c r="D62" s="157"/>
      <c r="E62" s="157"/>
      <c r="F62" s="157"/>
      <c r="G62" s="157"/>
      <c r="H62" s="157"/>
      <c r="I62" s="157"/>
      <c r="J62" s="157"/>
    </row>
    <row r="63" spans="1:11" s="91" customFormat="1" ht="139.5" customHeight="1">
      <c r="A63" s="89">
        <v>18</v>
      </c>
      <c r="B63" s="89" t="s">
        <v>173</v>
      </c>
      <c r="C63" s="89" t="s">
        <v>174</v>
      </c>
      <c r="D63" s="96" t="s">
        <v>120</v>
      </c>
      <c r="E63" s="89" t="s">
        <v>121</v>
      </c>
      <c r="F63" s="100">
        <f>$J$3*G63</f>
        <v>3057925.2264</v>
      </c>
      <c r="G63" s="93">
        <v>684651</v>
      </c>
      <c r="H63" s="89">
        <v>107</v>
      </c>
      <c r="I63" s="95" t="s">
        <v>122</v>
      </c>
      <c r="J63" s="89" t="s">
        <v>147</v>
      </c>
    </row>
    <row r="64" spans="1:11" ht="145.5" customHeight="1">
      <c r="A64" s="89">
        <v>19</v>
      </c>
      <c r="B64" s="89" t="s">
        <v>173</v>
      </c>
      <c r="C64" s="89" t="s">
        <v>123</v>
      </c>
      <c r="D64" s="96" t="s">
        <v>120</v>
      </c>
      <c r="E64" s="89" t="s">
        <v>121</v>
      </c>
      <c r="F64" s="100">
        <f t="shared" ref="F64" si="10">$J$3*G64</f>
        <v>9892200.5855999999</v>
      </c>
      <c r="G64" s="93">
        <v>2214804</v>
      </c>
      <c r="H64" s="89">
        <v>107</v>
      </c>
      <c r="I64" s="95" t="s">
        <v>122</v>
      </c>
      <c r="J64" s="89" t="s">
        <v>146</v>
      </c>
    </row>
    <row r="65" spans="1:10" ht="18.5">
      <c r="A65" s="158" t="s">
        <v>102</v>
      </c>
      <c r="B65" s="158"/>
      <c r="C65" s="158"/>
      <c r="D65" s="158"/>
      <c r="E65" s="158"/>
      <c r="F65" s="158"/>
      <c r="G65" s="158"/>
      <c r="H65" s="158"/>
      <c r="I65" s="158"/>
      <c r="J65" s="158"/>
    </row>
    <row r="66" spans="1:10" s="91" customFormat="1" ht="27.75" customHeight="1">
      <c r="A66" s="157" t="s">
        <v>92</v>
      </c>
      <c r="B66" s="157"/>
      <c r="C66" s="157"/>
      <c r="D66" s="157"/>
      <c r="E66" s="157"/>
      <c r="F66" s="157"/>
      <c r="G66" s="157"/>
      <c r="H66" s="157"/>
      <c r="I66" s="157"/>
      <c r="J66" s="157"/>
    </row>
    <row r="67" spans="1:10" s="91" customFormat="1" ht="119.25" customHeight="1">
      <c r="A67" s="90">
        <v>20</v>
      </c>
      <c r="B67" s="92" t="s">
        <v>151</v>
      </c>
      <c r="C67" s="89" t="s">
        <v>152</v>
      </c>
      <c r="D67" s="89" t="s">
        <v>153</v>
      </c>
      <c r="E67" s="89" t="s">
        <v>154</v>
      </c>
      <c r="F67" s="100">
        <f t="shared" ref="F67:F69" si="11">$J$3*G67</f>
        <v>17865600</v>
      </c>
      <c r="G67" s="93">
        <v>4000000</v>
      </c>
      <c r="H67" s="94">
        <v>109</v>
      </c>
      <c r="I67" s="95" t="s">
        <v>122</v>
      </c>
      <c r="J67" s="89" t="s">
        <v>155</v>
      </c>
    </row>
    <row r="68" spans="1:10" s="91" customFormat="1" ht="135.75" customHeight="1">
      <c r="A68" s="90">
        <v>21</v>
      </c>
      <c r="B68" s="92" t="s">
        <v>151</v>
      </c>
      <c r="C68" s="89" t="s">
        <v>241</v>
      </c>
      <c r="D68" s="89" t="s">
        <v>156</v>
      </c>
      <c r="E68" s="89" t="s">
        <v>157</v>
      </c>
      <c r="F68" s="100">
        <f t="shared" si="11"/>
        <v>22332000</v>
      </c>
      <c r="G68" s="93">
        <v>5000000</v>
      </c>
      <c r="H68" s="94">
        <v>109</v>
      </c>
      <c r="I68" s="95" t="s">
        <v>122</v>
      </c>
      <c r="J68" s="96" t="s">
        <v>155</v>
      </c>
    </row>
    <row r="69" spans="1:10" ht="393.75" customHeight="1">
      <c r="A69" s="90">
        <v>22</v>
      </c>
      <c r="B69" s="92" t="s">
        <v>151</v>
      </c>
      <c r="C69" s="89" t="s">
        <v>158</v>
      </c>
      <c r="D69" s="89" t="s">
        <v>159</v>
      </c>
      <c r="E69" s="89" t="s">
        <v>160</v>
      </c>
      <c r="F69" s="100">
        <f t="shared" si="11"/>
        <v>53596800</v>
      </c>
      <c r="G69" s="93">
        <v>12000000</v>
      </c>
      <c r="H69" s="94">
        <v>109</v>
      </c>
      <c r="I69" s="115" t="s">
        <v>122</v>
      </c>
      <c r="J69" s="96" t="s">
        <v>155</v>
      </c>
    </row>
    <row r="70" spans="1:10" ht="20.25" customHeight="1">
      <c r="A70" s="162" t="s">
        <v>126</v>
      </c>
      <c r="B70" s="163"/>
      <c r="C70" s="163"/>
      <c r="D70" s="163"/>
      <c r="E70" s="163"/>
      <c r="F70" s="163"/>
      <c r="G70" s="163"/>
      <c r="H70" s="163"/>
      <c r="I70" s="163"/>
      <c r="J70" s="164"/>
    </row>
    <row r="71" spans="1:10" ht="18.5">
      <c r="A71" s="162" t="s">
        <v>125</v>
      </c>
      <c r="B71" s="163"/>
      <c r="C71" s="163"/>
      <c r="D71" s="163"/>
      <c r="E71" s="163"/>
      <c r="F71" s="163"/>
      <c r="G71" s="163"/>
      <c r="H71" s="163"/>
      <c r="I71" s="163"/>
      <c r="J71" s="164"/>
    </row>
    <row r="72" spans="1:10" ht="18.5">
      <c r="A72" s="157" t="s">
        <v>124</v>
      </c>
      <c r="B72" s="157"/>
      <c r="C72" s="157"/>
      <c r="D72" s="157"/>
      <c r="E72" s="157"/>
      <c r="F72" s="157"/>
      <c r="G72" s="157"/>
      <c r="H72" s="157"/>
      <c r="I72" s="157"/>
      <c r="J72" s="157"/>
    </row>
    <row r="73" spans="1:10" ht="18.5">
      <c r="A73" s="158" t="s">
        <v>103</v>
      </c>
      <c r="B73" s="158"/>
      <c r="C73" s="158"/>
      <c r="D73" s="158"/>
      <c r="E73" s="158"/>
      <c r="F73" s="158"/>
      <c r="G73" s="158"/>
      <c r="H73" s="158"/>
      <c r="I73" s="158"/>
      <c r="J73" s="158"/>
    </row>
    <row r="74" spans="1:10" ht="25.5" customHeight="1">
      <c r="A74" s="157" t="s">
        <v>254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ht="159" customHeight="1">
      <c r="A75" s="90">
        <v>23</v>
      </c>
      <c r="B75" s="90" t="s">
        <v>253</v>
      </c>
      <c r="C75" s="89" t="s">
        <v>240</v>
      </c>
      <c r="D75" s="96" t="s">
        <v>238</v>
      </c>
      <c r="E75" s="116" t="s">
        <v>235</v>
      </c>
      <c r="F75" s="100">
        <f>$J$3*G75</f>
        <v>4466400</v>
      </c>
      <c r="G75" s="106">
        <v>1000000</v>
      </c>
      <c r="H75" s="94">
        <v>115</v>
      </c>
      <c r="I75" s="115" t="s">
        <v>239</v>
      </c>
      <c r="J75" s="123"/>
    </row>
    <row r="76" spans="1:10" ht="130.5">
      <c r="A76" s="90">
        <v>24</v>
      </c>
      <c r="B76" s="90" t="s">
        <v>233</v>
      </c>
      <c r="C76" s="89" t="s">
        <v>262</v>
      </c>
      <c r="D76" s="105" t="s">
        <v>234</v>
      </c>
      <c r="E76" s="116" t="s">
        <v>235</v>
      </c>
      <c r="F76" s="100">
        <f t="shared" ref="F76" si="12">$J$3*G76</f>
        <v>3126480</v>
      </c>
      <c r="G76" s="106">
        <v>700000</v>
      </c>
      <c r="H76" s="94">
        <v>115</v>
      </c>
      <c r="I76" s="115" t="s">
        <v>236</v>
      </c>
      <c r="J76" s="123"/>
    </row>
    <row r="77" spans="1:10" s="91" customFormat="1" ht="27.75" customHeight="1">
      <c r="A77" s="157" t="s">
        <v>193</v>
      </c>
      <c r="B77" s="157"/>
      <c r="C77" s="157"/>
      <c r="D77" s="157"/>
      <c r="E77" s="157"/>
      <c r="F77" s="157"/>
      <c r="G77" s="157"/>
      <c r="H77" s="157"/>
      <c r="I77" s="157"/>
      <c r="J77" s="157"/>
    </row>
    <row r="78" spans="1:10" ht="217">
      <c r="A78" s="89">
        <v>25</v>
      </c>
      <c r="B78" s="104" t="s">
        <v>161</v>
      </c>
      <c r="C78" s="89" t="s">
        <v>162</v>
      </c>
      <c r="D78" s="105" t="s">
        <v>164</v>
      </c>
      <c r="E78" s="89" t="s">
        <v>163</v>
      </c>
      <c r="F78" s="100">
        <f t="shared" ref="F78" si="13">$J$3*G78</f>
        <v>4521747.6288000001</v>
      </c>
      <c r="G78" s="106">
        <v>1012392</v>
      </c>
      <c r="H78" s="94">
        <v>115</v>
      </c>
      <c r="I78" s="115" t="s">
        <v>211</v>
      </c>
      <c r="J78" s="102"/>
    </row>
    <row r="79" spans="1:10" ht="21.75" customHeight="1">
      <c r="A79" s="157" t="s">
        <v>181</v>
      </c>
      <c r="B79" s="157"/>
      <c r="C79" s="157"/>
      <c r="D79" s="157"/>
      <c r="E79" s="157"/>
      <c r="F79" s="157"/>
      <c r="G79" s="157"/>
      <c r="H79" s="157"/>
      <c r="I79" s="157"/>
      <c r="J79" s="157"/>
    </row>
    <row r="80" spans="1:10" ht="18.5">
      <c r="A80" s="162" t="s">
        <v>180</v>
      </c>
      <c r="B80" s="163"/>
      <c r="C80" s="163"/>
      <c r="D80" s="163"/>
      <c r="E80" s="163"/>
      <c r="F80" s="163"/>
      <c r="G80" s="163"/>
      <c r="H80" s="163"/>
      <c r="I80" s="163"/>
      <c r="J80" s="164"/>
    </row>
    <row r="81" spans="1:10">
      <c r="A81" s="159" t="s">
        <v>175</v>
      </c>
      <c r="B81" s="159"/>
      <c r="C81" s="159"/>
      <c r="D81" s="159"/>
      <c r="E81" s="159"/>
      <c r="F81" s="113">
        <f>SUM(F8:F80)</f>
        <v>636010205.77440012</v>
      </c>
      <c r="G81" s="99">
        <f>SUM(G8:G80)</f>
        <v>142398846</v>
      </c>
      <c r="H81" s="160"/>
      <c r="I81" s="160"/>
      <c r="J81" s="160"/>
    </row>
    <row r="82" spans="1:10">
      <c r="A82" s="159" t="s">
        <v>176</v>
      </c>
      <c r="B82" s="159"/>
      <c r="C82" s="159"/>
      <c r="D82" s="159"/>
      <c r="E82" s="159"/>
      <c r="F82" s="98">
        <f>SUM(F8:F53)</f>
        <v>474982345.15200001</v>
      </c>
      <c r="G82" s="99">
        <f>SUM(G8:G53)</f>
        <v>106345680</v>
      </c>
      <c r="H82" s="160"/>
      <c r="I82" s="160"/>
      <c r="J82" s="160"/>
    </row>
    <row r="83" spans="1:10" ht="27" customHeight="1">
      <c r="A83" s="159" t="s">
        <v>177</v>
      </c>
      <c r="B83" s="159"/>
      <c r="C83" s="159"/>
      <c r="D83" s="159"/>
      <c r="E83" s="159"/>
      <c r="F83" s="99">
        <f>SUM(F55:F80)</f>
        <v>161027860.62240002</v>
      </c>
      <c r="G83" s="99">
        <f>SUM(G55:G80)</f>
        <v>36053166</v>
      </c>
      <c r="H83" s="160"/>
      <c r="I83" s="160"/>
      <c r="J83" s="160"/>
    </row>
    <row r="84" spans="1:10" ht="18.5">
      <c r="A84" s="112"/>
      <c r="B84" s="97"/>
      <c r="C84" s="97"/>
      <c r="D84" s="97"/>
      <c r="E84" s="97"/>
      <c r="F84" s="97"/>
      <c r="G84" s="97"/>
      <c r="H84" s="97"/>
      <c r="I84" s="97"/>
      <c r="J84" s="97"/>
    </row>
  </sheetData>
  <mergeCells count="56">
    <mergeCell ref="A74:J74"/>
    <mergeCell ref="A60:J60"/>
    <mergeCell ref="A61:J61"/>
    <mergeCell ref="A71:J71"/>
    <mergeCell ref="A72:J72"/>
    <mergeCell ref="A73:J73"/>
    <mergeCell ref="A70:J70"/>
    <mergeCell ref="A54:J54"/>
    <mergeCell ref="A55:J55"/>
    <mergeCell ref="A56:J56"/>
    <mergeCell ref="A57:J57"/>
    <mergeCell ref="A59:J59"/>
    <mergeCell ref="A29:J29"/>
    <mergeCell ref="A31:J31"/>
    <mergeCell ref="A34:J34"/>
    <mergeCell ref="A17:J17"/>
    <mergeCell ref="A26:J26"/>
    <mergeCell ref="A28:J28"/>
    <mergeCell ref="A80:J80"/>
    <mergeCell ref="A77:J77"/>
    <mergeCell ref="A66:J66"/>
    <mergeCell ref="A1:J1"/>
    <mergeCell ref="A4:J4"/>
    <mergeCell ref="A9:J9"/>
    <mergeCell ref="A11:J11"/>
    <mergeCell ref="A12:J12"/>
    <mergeCell ref="A2:J2"/>
    <mergeCell ref="A3:I3"/>
    <mergeCell ref="A8:J8"/>
    <mergeCell ref="A15:J15"/>
    <mergeCell ref="A37:J37"/>
    <mergeCell ref="A22:J22"/>
    <mergeCell ref="A23:J23"/>
    <mergeCell ref="A25:J25"/>
    <mergeCell ref="A35:J35"/>
    <mergeCell ref="A36:J36"/>
    <mergeCell ref="A49:J49"/>
    <mergeCell ref="A81:E81"/>
    <mergeCell ref="H81:J83"/>
    <mergeCell ref="A82:E82"/>
    <mergeCell ref="A83:E83"/>
    <mergeCell ref="A39:J39"/>
    <mergeCell ref="A40:J40"/>
    <mergeCell ref="A42:J42"/>
    <mergeCell ref="A43:J43"/>
    <mergeCell ref="A45:J45"/>
    <mergeCell ref="A44:J44"/>
    <mergeCell ref="A62:J62"/>
    <mergeCell ref="A65:J65"/>
    <mergeCell ref="A79:J79"/>
    <mergeCell ref="A50:J50"/>
    <mergeCell ref="A51:J51"/>
    <mergeCell ref="A52:J52"/>
    <mergeCell ref="A53:J53"/>
    <mergeCell ref="A47:J47"/>
    <mergeCell ref="A48:J48"/>
  </mergeCells>
  <hyperlinks>
    <hyperlink ref="I63" r:id="rId1"/>
    <hyperlink ref="I64" r:id="rId2"/>
    <hyperlink ref="I69" r:id="rId3"/>
    <hyperlink ref="I67" r:id="rId4"/>
    <hyperlink ref="I68" r:id="rId5"/>
    <hyperlink ref="I58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21" max="9" man="1"/>
    <brk id="32" max="9" man="1"/>
    <brk id="46" max="9" man="1"/>
    <brk id="68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>
  <dimension ref="B3:M31"/>
  <sheetViews>
    <sheetView workbookViewId="0">
      <selection activeCell="C10" sqref="C10"/>
    </sheetView>
  </sheetViews>
  <sheetFormatPr defaultRowHeight="14"/>
  <cols>
    <col min="13" max="13" width="21.08203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'2020'!Print_Area</vt:lpstr>
      <vt:lpstr>Arkusz2!Print_Area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Zach Ar</cp:lastModifiedBy>
  <cp:lastPrinted>2020-07-22T11:58:19Z</cp:lastPrinted>
  <dcterms:created xsi:type="dcterms:W3CDTF">2009-11-02T13:16:44Z</dcterms:created>
  <dcterms:modified xsi:type="dcterms:W3CDTF">2020-07-23T17:27:01Z</dcterms:modified>
</cp:coreProperties>
</file>