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en_skoroszyt"/>
  <bookViews>
    <workbookView xWindow="0" yWindow="120" windowWidth="25200" windowHeight="11865"/>
  </bookViews>
  <sheets>
    <sheet name="DIP GWOD 1.5" sheetId="3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"/>
  <c r="E13"/>
  <c r="D13"/>
  <c r="I29"/>
  <c r="I28"/>
  <c r="I26"/>
  <c r="I25"/>
  <c r="I24"/>
  <c r="I23"/>
  <c r="I22"/>
  <c r="I21"/>
  <c r="I19"/>
  <c r="I18"/>
  <c r="I17"/>
  <c r="I16"/>
  <c r="I15"/>
  <c r="F13" l="1"/>
  <c r="H13"/>
  <c r="I30" l="1"/>
  <c r="E9" l="1"/>
  <c r="E11" s="1"/>
  <c r="F9"/>
  <c r="F11" s="1"/>
  <c r="G9"/>
  <c r="G11" s="1"/>
  <c r="D9"/>
  <c r="D11" s="1"/>
  <c r="D14" s="1"/>
  <c r="F14" l="1"/>
  <c r="G14"/>
  <c r="E14"/>
  <c r="D12"/>
  <c r="F12"/>
  <c r="G12"/>
  <c r="I14" l="1"/>
  <c r="E12"/>
  <c r="I13"/>
  <c r="I27"/>
  <c r="I20"/>
  <c r="J20" s="1"/>
  <c r="K18" l="1"/>
  <c r="J18"/>
  <c r="K16"/>
  <c r="J24"/>
  <c r="K9"/>
  <c r="J15"/>
  <c r="J16"/>
  <c r="K26"/>
  <c r="J26"/>
  <c r="K29"/>
  <c r="J29"/>
  <c r="K20"/>
  <c r="K24"/>
  <c r="K15"/>
  <c r="L20"/>
  <c r="I12"/>
  <c r="J9" s="1"/>
  <c r="L29" l="1"/>
  <c r="L24"/>
  <c r="L26"/>
  <c r="L16"/>
  <c r="L15"/>
  <c r="L18"/>
  <c r="L9"/>
</calcChain>
</file>

<file path=xl/sharedStrings.xml><?xml version="1.0" encoding="utf-8"?>
<sst xmlns="http://schemas.openxmlformats.org/spreadsheetml/2006/main" count="67" uniqueCount="47">
  <si>
    <t>Wnioskodawca</t>
  </si>
  <si>
    <t>Partner 1</t>
  </si>
  <si>
    <t>średni</t>
  </si>
  <si>
    <t>mały</t>
  </si>
  <si>
    <t>mikro</t>
  </si>
  <si>
    <t>duży</t>
  </si>
  <si>
    <t>Rodzaj podmiotu</t>
  </si>
  <si>
    <t>Maksymalny poziom dofinansowania dla podmiotu</t>
  </si>
  <si>
    <t>Wnioskowany poziom dofinansowania</t>
  </si>
  <si>
    <t>Suma wydatków kwalifikowalnych</t>
  </si>
  <si>
    <t>suma wydatków kwalifikowalnych</t>
  </si>
  <si>
    <t>Wnioskowany poziom dofinansowania w %</t>
  </si>
  <si>
    <t>Partner 2</t>
  </si>
  <si>
    <t>Kat. 1. Przygotowanie dokumentacji projektu</t>
  </si>
  <si>
    <t>Kat. 2. Roboty i materiały budowlane</t>
  </si>
  <si>
    <t>Kat. 3. Wartości Niematerialne i Prawne</t>
  </si>
  <si>
    <t>Kat. 4. Nieruchomości zabudowane</t>
  </si>
  <si>
    <t>Kat. 5. Nieruchomości niezabudowane</t>
  </si>
  <si>
    <t>Kat. 6. Szkolenia</t>
  </si>
  <si>
    <t>Kat. 7. Środki trwałe</t>
  </si>
  <si>
    <t>Maksymalna możliwa wielkość dofinansowania</t>
  </si>
  <si>
    <t>Partner 3</t>
  </si>
  <si>
    <t>Wnioskowana wielkość dofinansowania w zł</t>
  </si>
  <si>
    <t>Poprawność danych</t>
  </si>
  <si>
    <t>Maksymalny dozwolony udział</t>
  </si>
  <si>
    <t>Udział wnioskowany</t>
  </si>
  <si>
    <t>Sumy:</t>
  </si>
  <si>
    <t>UWAGA! Koszty osobowe związane z zarządzaniem projektu z tytułu umowy o pracę nie przekraczające 1% całkowitych wydatków kwalifikowalnych w ramach projektu (2% dla projektów o wartości poniżej 500 000 PLN wydatków kwalifikowalnych) i/lub nie przekraczające 5 000 PLN brutto miesięcznie bez względu na liczbę osób</t>
  </si>
  <si>
    <t>Maksymalny poziom dofinansowania</t>
  </si>
  <si>
    <t>Okres realizacji projektu
w miesiącach</t>
  </si>
  <si>
    <t>2. należy określić wnioskowany poziom w procentach</t>
  </si>
  <si>
    <t>Wypełniane są tylko pola białe.</t>
  </si>
  <si>
    <t>1. należy wybrać rodzaj podmiotu (Duży/Średni/Mały/Mikro) z listy rozwijalnej</t>
  </si>
  <si>
    <t>4. należy określić okres realizacji projektu w miesiącach zgodnie z okresem wskazanym we wniosku w sekcji L. okres realizacji</t>
  </si>
  <si>
    <t>3. należy wypełnić pola kategorii wydatków zgodnie z danymi podanymi w sekcji P Planowane wydatki w ramach projektu</t>
  </si>
  <si>
    <t>Wielkość wkładu własnego</t>
  </si>
  <si>
    <t>Kat. 8. Usługi doradcze</t>
  </si>
  <si>
    <t>Kat. 11. Wkład niepieniężny</t>
  </si>
  <si>
    <t>Kat. 12. Koszty operacyjne</t>
  </si>
  <si>
    <t>Kat. 13. Wyposażenie</t>
  </si>
  <si>
    <t>Kat. 14. Informacja i promocja</t>
  </si>
  <si>
    <t>Kat. 15. Koszty podróży i zakwaterowania</t>
  </si>
  <si>
    <t>Kat. 9.1. Wydatki/koszty osobowe związane z zarządzaniem projektu</t>
  </si>
  <si>
    <r>
      <t xml:space="preserve">Kat. 9.2 Wydatki/koszty osobowe związane z zarządzaniem projektu z tytułu </t>
    </r>
    <r>
      <rPr>
        <b/>
        <sz val="11"/>
        <color theme="1"/>
        <rFont val="Calibri"/>
        <family val="2"/>
        <charset val="238"/>
        <scheme val="minor"/>
      </rPr>
      <t>UMOWY O PRACĘ</t>
    </r>
  </si>
  <si>
    <t>Kat. 10. Wydatki/koszty osobowe związane z zaangażowaniem personelu</t>
  </si>
  <si>
    <r>
      <t xml:space="preserve">Wydatki/koszty osobowe związane z zarządzaniem personelu z tytułu </t>
    </r>
    <r>
      <rPr>
        <b/>
        <sz val="11"/>
        <color theme="1"/>
        <rFont val="Calibri"/>
        <family val="2"/>
        <charset val="238"/>
        <scheme val="minor"/>
      </rPr>
      <t>UMOWY O PRACĘ w PLN</t>
    </r>
  </si>
  <si>
    <t xml:space="preserve">Przykładowe wypełnienie </t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</si>
</sst>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[$zł-415]_-;\-* #,##0.00\ [$zł-415]_-;_-* &quot;-&quot;??\ [$zł-415]_-;_-@_-"/>
    <numFmt numFmtId="165" formatCode="#,##0.00_ ;\-#,##0.00\ 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0" tint="-0.1499679555650502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0">
    <xf numFmtId="0" fontId="0" fillId="0" borderId="0" xfId="0"/>
    <xf numFmtId="9" fontId="0" fillId="3" borderId="1" xfId="1" applyFont="1" applyFill="1" applyBorder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3" borderId="0" xfId="0" applyFill="1" applyAlignment="1" applyProtection="1">
      <alignment wrapText="1"/>
      <protection hidden="1"/>
    </xf>
    <xf numFmtId="10" fontId="0" fillId="0" borderId="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Protection="1">
      <protection hidden="1"/>
    </xf>
    <xf numFmtId="0" fontId="0" fillId="3" borderId="3" xfId="0" applyFill="1" applyBorder="1" applyProtection="1">
      <protection hidden="1"/>
    </xf>
    <xf numFmtId="164" fontId="0" fillId="3" borderId="0" xfId="0" applyNumberFormat="1" applyFill="1" applyAlignment="1" applyProtection="1">
      <alignment horizontal="center" vertical="center"/>
      <protection hidden="1"/>
    </xf>
    <xf numFmtId="0" fontId="0" fillId="3" borderId="14" xfId="0" applyFill="1" applyBorder="1" applyAlignment="1" applyProtection="1">
      <alignment horizontal="center" vertical="center"/>
      <protection hidden="1"/>
    </xf>
    <xf numFmtId="43" fontId="5" fillId="3" borderId="24" xfId="0" applyNumberFormat="1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9" fontId="0" fillId="3" borderId="20" xfId="1" applyFont="1" applyFill="1" applyBorder="1" applyAlignment="1" applyProtection="1">
      <alignment horizontal="center" vertical="center"/>
      <protection hidden="1"/>
    </xf>
    <xf numFmtId="10" fontId="0" fillId="0" borderId="20" xfId="0" applyNumberFormat="1" applyFill="1" applyBorder="1" applyAlignment="1" applyProtection="1">
      <alignment horizontal="center" vertical="center"/>
      <protection locked="0"/>
    </xf>
    <xf numFmtId="10" fontId="0" fillId="3" borderId="17" xfId="0" applyNumberFormat="1" applyFill="1" applyBorder="1" applyAlignment="1" applyProtection="1">
      <alignment horizontal="center" vertical="center"/>
      <protection hidden="1"/>
    </xf>
    <xf numFmtId="43" fontId="0" fillId="3" borderId="1" xfId="0" applyNumberFormat="1" applyFill="1" applyBorder="1" applyAlignment="1" applyProtection="1">
      <alignment horizontal="center" vertical="center"/>
      <protection hidden="1"/>
    </xf>
    <xf numFmtId="43" fontId="0" fillId="0" borderId="1" xfId="0" applyNumberFormat="1" applyFill="1" applyBorder="1" applyAlignment="1" applyProtection="1">
      <alignment vertical="center"/>
      <protection locked="0"/>
    </xf>
    <xf numFmtId="43" fontId="0" fillId="3" borderId="20" xfId="0" applyNumberFormat="1" applyFill="1" applyBorder="1" applyAlignment="1" applyProtection="1">
      <alignment horizontal="center" vertical="center"/>
      <protection hidden="1"/>
    </xf>
    <xf numFmtId="10" fontId="0" fillId="3" borderId="16" xfId="1" applyNumberFormat="1" applyFont="1" applyFill="1" applyBorder="1" applyAlignment="1" applyProtection="1">
      <alignment horizontal="center" vertical="center"/>
      <protection hidden="1"/>
    </xf>
    <xf numFmtId="0" fontId="2" fillId="3" borderId="19" xfId="0" applyFont="1" applyFill="1" applyBorder="1" applyAlignment="1" applyProtection="1">
      <alignment horizontal="left" vertical="center" wrapText="1" indent="1"/>
      <protection hidden="1"/>
    </xf>
    <xf numFmtId="0" fontId="0" fillId="3" borderId="12" xfId="0" applyFill="1" applyBorder="1" applyAlignment="1" applyProtection="1">
      <alignment horizontal="left" vertical="center" wrapText="1" indent="1"/>
      <protection hidden="1"/>
    </xf>
    <xf numFmtId="0" fontId="2" fillId="3" borderId="20" xfId="0" applyFont="1" applyFill="1" applyBorder="1" applyAlignment="1" applyProtection="1">
      <alignment horizontal="left" vertical="center" wrapText="1" indent="1"/>
      <protection hidden="1"/>
    </xf>
    <xf numFmtId="0" fontId="0" fillId="3" borderId="15" xfId="0" applyFill="1" applyBorder="1" applyAlignment="1" applyProtection="1">
      <alignment horizontal="left" vertical="center" wrapText="1" indent="1"/>
      <protection hidden="1"/>
    </xf>
    <xf numFmtId="0" fontId="2" fillId="3" borderId="17" xfId="0" applyFont="1" applyFill="1" applyBorder="1" applyAlignment="1" applyProtection="1">
      <alignment horizontal="left" vertical="center" wrapText="1" indent="1"/>
      <protection hidden="1"/>
    </xf>
    <xf numFmtId="10" fontId="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3" borderId="33" xfId="0" applyFill="1" applyBorder="1" applyAlignment="1" applyProtection="1">
      <alignment horizontal="center" vertical="center"/>
      <protection hidden="1"/>
    </xf>
    <xf numFmtId="43" fontId="0" fillId="3" borderId="16" xfId="0" applyNumberFormat="1" applyFill="1" applyBorder="1" applyAlignment="1" applyProtection="1">
      <alignment horizontal="center" vertical="center"/>
      <protection hidden="1"/>
    </xf>
    <xf numFmtId="0" fontId="0" fillId="3" borderId="16" xfId="0" applyFont="1" applyFill="1" applyBorder="1" applyAlignment="1" applyProtection="1">
      <alignment horizontal="center" vertical="center" wrapText="1"/>
      <protection hidden="1"/>
    </xf>
    <xf numFmtId="0" fontId="0" fillId="3" borderId="17" xfId="0" applyFont="1" applyFill="1" applyBorder="1" applyAlignment="1" applyProtection="1">
      <alignment horizontal="center" vertical="center" wrapText="1"/>
      <protection hidden="1"/>
    </xf>
    <xf numFmtId="9" fontId="0" fillId="3" borderId="3" xfId="1" applyFont="1" applyFill="1" applyBorder="1" applyAlignment="1" applyProtection="1">
      <alignment horizontal="center" vertical="center"/>
      <protection hidden="1"/>
    </xf>
    <xf numFmtId="10" fontId="0" fillId="0" borderId="3" xfId="0" applyNumberFormat="1" applyFill="1" applyBorder="1" applyAlignment="1" applyProtection="1">
      <alignment horizontal="center" vertical="center"/>
      <protection locked="0"/>
    </xf>
    <xf numFmtId="10" fontId="1" fillId="3" borderId="3" xfId="0" applyNumberFormat="1" applyFont="1" applyFill="1" applyBorder="1" applyAlignment="1" applyProtection="1">
      <alignment horizontal="center" vertical="center" wrapText="1"/>
      <protection hidden="1"/>
    </xf>
    <xf numFmtId="43" fontId="0" fillId="3" borderId="3" xfId="0" applyNumberFormat="1" applyFill="1" applyBorder="1" applyAlignment="1" applyProtection="1">
      <alignment horizontal="center" vertical="center"/>
      <protection hidden="1"/>
    </xf>
    <xf numFmtId="43" fontId="0" fillId="3" borderId="32" xfId="0" applyNumberFormat="1" applyFill="1" applyBorder="1" applyAlignment="1" applyProtection="1">
      <alignment horizontal="center" vertical="center"/>
      <protection hidden="1"/>
    </xf>
    <xf numFmtId="0" fontId="0" fillId="3" borderId="29" xfId="0" applyFill="1" applyBorder="1" applyAlignment="1" applyProtection="1">
      <alignment horizontal="left" vertical="center" wrapText="1" indent="1"/>
      <protection hidden="1"/>
    </xf>
    <xf numFmtId="0" fontId="3" fillId="3" borderId="9" xfId="0" applyFont="1" applyFill="1" applyBorder="1" applyAlignment="1" applyProtection="1">
      <alignment horizontal="center" vertical="center"/>
      <protection hidden="1"/>
    </xf>
    <xf numFmtId="4" fontId="0" fillId="3" borderId="2" xfId="0" applyNumberFormat="1" applyFill="1" applyBorder="1" applyAlignment="1" applyProtection="1">
      <alignment vertical="center"/>
      <protection hidden="1"/>
    </xf>
    <xf numFmtId="43" fontId="5" fillId="3" borderId="30" xfId="0" applyNumberFormat="1" applyFont="1" applyFill="1" applyBorder="1" applyAlignment="1" applyProtection="1">
      <alignment horizontal="center" vertical="center"/>
      <protection hidden="1"/>
    </xf>
    <xf numFmtId="43" fontId="6" fillId="3" borderId="30" xfId="0" applyNumberFormat="1" applyFont="1" applyFill="1" applyBorder="1" applyAlignment="1" applyProtection="1">
      <alignment horizontal="center" vertical="center"/>
      <protection hidden="1"/>
    </xf>
    <xf numFmtId="9" fontId="0" fillId="3" borderId="33" xfId="1" applyFont="1" applyFill="1" applyBorder="1" applyAlignment="1" applyProtection="1">
      <alignment horizontal="center" vertical="center"/>
      <protection hidden="1"/>
    </xf>
    <xf numFmtId="4" fontId="0" fillId="3" borderId="33" xfId="0" applyNumberFormat="1" applyFill="1" applyBorder="1" applyAlignment="1" applyProtection="1">
      <alignment horizontal="center" vertical="center"/>
      <protection hidden="1"/>
    </xf>
    <xf numFmtId="4" fontId="0" fillId="3" borderId="34" xfId="0" applyNumberFormat="1" applyFill="1" applyBorder="1" applyAlignment="1" applyProtection="1">
      <alignment horizontal="center" vertical="center"/>
      <protection hidden="1"/>
    </xf>
    <xf numFmtId="0" fontId="3" fillId="2" borderId="36" xfId="0" applyFont="1" applyFill="1" applyBorder="1" applyAlignment="1" applyProtection="1">
      <alignment horizontal="center" vertical="center"/>
      <protection hidden="1"/>
    </xf>
    <xf numFmtId="10" fontId="1" fillId="3" borderId="20" xfId="0" applyNumberFormat="1" applyFont="1" applyFill="1" applyBorder="1" applyAlignment="1" applyProtection="1">
      <alignment horizontal="center" vertical="center" wrapText="1"/>
      <protection hidden="1"/>
    </xf>
    <xf numFmtId="43" fontId="0" fillId="3" borderId="17" xfId="0" applyNumberFormat="1" applyFill="1" applyBorder="1" applyAlignment="1" applyProtection="1">
      <alignment horizontal="center" vertical="center"/>
      <protection hidden="1"/>
    </xf>
    <xf numFmtId="0" fontId="6" fillId="3" borderId="0" xfId="0" applyFont="1" applyFill="1" applyProtection="1">
      <protection hidden="1"/>
    </xf>
    <xf numFmtId="10" fontId="0" fillId="3" borderId="0" xfId="0" applyNumberFormat="1" applyFill="1" applyBorder="1" applyAlignment="1" applyProtection="1">
      <alignment horizontal="center" vertical="center"/>
      <protection hidden="1"/>
    </xf>
    <xf numFmtId="0" fontId="1" fillId="3" borderId="14" xfId="0" applyFont="1" applyFill="1" applyBorder="1" applyAlignment="1" applyProtection="1">
      <alignment horizontal="center" vertical="center"/>
      <protection hidden="1"/>
    </xf>
    <xf numFmtId="43" fontId="0" fillId="3" borderId="37" xfId="0" applyNumberFormat="1" applyFill="1" applyBorder="1" applyAlignment="1" applyProtection="1">
      <alignment horizontal="center" vertical="center"/>
      <protection hidden="1"/>
    </xf>
    <xf numFmtId="4" fontId="0" fillId="3" borderId="9" xfId="0" applyNumberFormat="1" applyFill="1" applyBorder="1" applyAlignment="1" applyProtection="1">
      <alignment vertical="center"/>
      <protection hidden="1"/>
    </xf>
    <xf numFmtId="0" fontId="0" fillId="0" borderId="19" xfId="0" applyFill="1" applyBorder="1" applyAlignment="1" applyProtection="1">
      <alignment horizontal="center" vertical="center"/>
      <protection locked="0"/>
    </xf>
    <xf numFmtId="9" fontId="0" fillId="3" borderId="38" xfId="0" applyNumberFormat="1" applyFill="1" applyBorder="1" applyAlignment="1" applyProtection="1">
      <alignment horizontal="center" vertical="center"/>
      <protection hidden="1"/>
    </xf>
    <xf numFmtId="0" fontId="0" fillId="3" borderId="38" xfId="0" applyFill="1" applyBorder="1" applyAlignment="1" applyProtection="1">
      <alignment horizontal="center" vertical="center"/>
      <protection hidden="1"/>
    </xf>
    <xf numFmtId="0" fontId="0" fillId="3" borderId="39" xfId="0" applyFill="1" applyBorder="1" applyAlignment="1" applyProtection="1">
      <alignment horizontal="center" vertical="center"/>
      <protection hidden="1"/>
    </xf>
    <xf numFmtId="0" fontId="0" fillId="3" borderId="40" xfId="0" applyFill="1" applyBorder="1" applyAlignment="1" applyProtection="1">
      <alignment horizontal="center" vertical="center"/>
      <protection hidden="1"/>
    </xf>
    <xf numFmtId="0" fontId="0" fillId="3" borderId="41" xfId="0" applyFill="1" applyBorder="1" applyAlignment="1" applyProtection="1">
      <alignment horizontal="center" vertical="center"/>
      <protection hidden="1"/>
    </xf>
    <xf numFmtId="43" fontId="0" fillId="3" borderId="42" xfId="0" applyNumberFormat="1" applyFill="1" applyBorder="1" applyAlignment="1" applyProtection="1">
      <alignment vertical="center"/>
      <protection hidden="1"/>
    </xf>
    <xf numFmtId="43" fontId="0" fillId="3" borderId="37" xfId="0" applyNumberFormat="1" applyFill="1" applyBorder="1" applyAlignment="1" applyProtection="1">
      <alignment vertical="center"/>
      <protection hidden="1"/>
    </xf>
    <xf numFmtId="10" fontId="0" fillId="3" borderId="1" xfId="0" applyNumberFormat="1" applyFill="1" applyBorder="1" applyAlignment="1" applyProtection="1">
      <alignment horizontal="center" vertical="center"/>
      <protection hidden="1"/>
    </xf>
    <xf numFmtId="43" fontId="0" fillId="3" borderId="43" xfId="0" applyNumberFormat="1" applyFill="1" applyBorder="1" applyAlignment="1" applyProtection="1">
      <alignment vertical="center"/>
      <protection hidden="1"/>
    </xf>
    <xf numFmtId="9" fontId="0" fillId="3" borderId="11" xfId="0" applyNumberFormat="1" applyFill="1" applyBorder="1" applyAlignment="1" applyProtection="1">
      <alignment horizontal="center" vertical="center"/>
      <protection hidden="1"/>
    </xf>
    <xf numFmtId="10" fontId="0" fillId="3" borderId="18" xfId="0" applyNumberFormat="1" applyFill="1" applyBorder="1" applyAlignment="1" applyProtection="1">
      <alignment horizontal="center" vertical="center"/>
      <protection hidden="1"/>
    </xf>
    <xf numFmtId="0" fontId="1" fillId="3" borderId="19" xfId="0" applyFont="1" applyFill="1" applyBorder="1" applyAlignment="1" applyProtection="1">
      <alignment horizontal="center" vertical="center"/>
      <protection hidden="1"/>
    </xf>
    <xf numFmtId="9" fontId="0" fillId="3" borderId="12" xfId="0" applyNumberFormat="1" applyFill="1" applyBorder="1" applyAlignment="1" applyProtection="1">
      <alignment horizontal="center" vertical="center"/>
      <protection hidden="1"/>
    </xf>
    <xf numFmtId="0" fontId="1" fillId="3" borderId="20" xfId="0" applyFont="1" applyFill="1" applyBorder="1" applyAlignment="1" applyProtection="1">
      <alignment horizontal="center" vertical="center"/>
      <protection hidden="1"/>
    </xf>
    <xf numFmtId="10" fontId="0" fillId="3" borderId="12" xfId="0" applyNumberFormat="1" applyFill="1" applyBorder="1" applyAlignment="1" applyProtection="1">
      <alignment horizontal="center" vertical="center"/>
      <protection hidden="1"/>
    </xf>
    <xf numFmtId="0" fontId="7" fillId="3" borderId="20" xfId="0" applyFont="1" applyFill="1" applyBorder="1" applyAlignment="1" applyProtection="1">
      <alignment horizontal="center" vertical="center" wrapText="1"/>
      <protection hidden="1"/>
    </xf>
    <xf numFmtId="10" fontId="0" fillId="3" borderId="12" xfId="1" applyNumberFormat="1" applyFont="1" applyFill="1" applyBorder="1" applyAlignment="1" applyProtection="1">
      <alignment horizontal="center" vertical="center"/>
      <protection hidden="1"/>
    </xf>
    <xf numFmtId="0" fontId="0" fillId="3" borderId="15" xfId="0" applyFont="1" applyFill="1" applyBorder="1" applyAlignment="1" applyProtection="1">
      <alignment horizontal="center" vertical="center" wrapText="1"/>
      <protection hidden="1"/>
    </xf>
    <xf numFmtId="43" fontId="0" fillId="3" borderId="12" xfId="0" applyNumberFormat="1" applyFill="1" applyBorder="1" applyAlignment="1" applyProtection="1">
      <alignment vertical="center"/>
      <protection hidden="1"/>
    </xf>
    <xf numFmtId="43" fontId="0" fillId="3" borderId="1" xfId="0" applyNumberFormat="1" applyFill="1" applyBorder="1" applyAlignment="1" applyProtection="1">
      <alignment vertical="center"/>
      <protection hidden="1"/>
    </xf>
    <xf numFmtId="43" fontId="0" fillId="3" borderId="15" xfId="0" applyNumberFormat="1" applyFill="1" applyBorder="1" applyAlignment="1" applyProtection="1">
      <alignment vertical="center"/>
      <protection hidden="1"/>
    </xf>
    <xf numFmtId="43" fontId="0" fillId="3" borderId="16" xfId="0" applyNumberFormat="1" applyFill="1" applyBorder="1" applyAlignment="1" applyProtection="1">
      <alignment vertical="center"/>
      <protection hidden="1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43" fontId="0" fillId="3" borderId="0" xfId="0" applyNumberFormat="1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vertical="center"/>
    </xf>
    <xf numFmtId="0" fontId="1" fillId="3" borderId="12" xfId="0" applyFont="1" applyFill="1" applyBorder="1" applyAlignment="1" applyProtection="1">
      <alignment horizontal="right" vertical="center" indent="1"/>
      <protection hidden="1"/>
    </xf>
    <xf numFmtId="0" fontId="1" fillId="3" borderId="20" xfId="0" applyFont="1" applyFill="1" applyBorder="1" applyAlignment="1" applyProtection="1">
      <alignment horizontal="right" vertical="center" indent="1"/>
      <protection hidden="1"/>
    </xf>
    <xf numFmtId="0" fontId="5" fillId="3" borderId="15" xfId="0" applyFont="1" applyFill="1" applyBorder="1" applyAlignment="1" applyProtection="1">
      <alignment horizontal="right" vertical="center" indent="1"/>
      <protection hidden="1"/>
    </xf>
    <xf numFmtId="0" fontId="5" fillId="3" borderId="17" xfId="0" applyFont="1" applyFill="1" applyBorder="1" applyAlignment="1" applyProtection="1">
      <alignment horizontal="right" vertical="center" indent="1"/>
      <protection hidden="1"/>
    </xf>
    <xf numFmtId="0" fontId="0" fillId="3" borderId="45" xfId="0" applyFill="1" applyBorder="1" applyAlignment="1" applyProtection="1">
      <alignment horizontal="right" vertical="center" wrapText="1" indent="1"/>
      <protection hidden="1"/>
    </xf>
    <xf numFmtId="0" fontId="0" fillId="3" borderId="36" xfId="0" applyFill="1" applyBorder="1" applyAlignment="1" applyProtection="1">
      <alignment horizontal="right" vertical="center" wrapText="1" indent="1"/>
      <protection hidden="1"/>
    </xf>
    <xf numFmtId="0" fontId="0" fillId="3" borderId="46" xfId="0" applyFill="1" applyBorder="1" applyAlignment="1" applyProtection="1">
      <alignment horizontal="right" vertical="center" wrapText="1" indent="1"/>
      <protection hidden="1"/>
    </xf>
    <xf numFmtId="0" fontId="0" fillId="3" borderId="6" xfId="0" applyFill="1" applyBorder="1" applyAlignment="1" applyProtection="1">
      <alignment horizontal="right" vertical="center" wrapText="1" indent="1"/>
      <protection hidden="1"/>
    </xf>
    <xf numFmtId="0" fontId="0" fillId="3" borderId="12" xfId="0" applyFill="1" applyBorder="1" applyAlignment="1" applyProtection="1">
      <alignment horizontal="right" vertical="center" wrapText="1" indent="1"/>
      <protection hidden="1"/>
    </xf>
    <xf numFmtId="0" fontId="0" fillId="3" borderId="1" xfId="0" applyFill="1" applyBorder="1" applyAlignment="1" applyProtection="1">
      <alignment horizontal="right" vertical="center" wrapText="1" indent="1"/>
      <protection hidden="1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165" fontId="0" fillId="0" borderId="13" xfId="0" applyNumberFormat="1" applyFill="1" applyBorder="1" applyAlignment="1" applyProtection="1">
      <alignment horizontal="center" vertical="center"/>
      <protection locked="0"/>
    </xf>
    <xf numFmtId="165" fontId="0" fillId="0" borderId="21" xfId="0" applyNumberForma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hidden="1"/>
    </xf>
    <xf numFmtId="0" fontId="3" fillId="3" borderId="19" xfId="0" applyFont="1" applyFill="1" applyBorder="1" applyAlignment="1" applyProtection="1">
      <alignment horizontal="center" vertical="center"/>
      <protection hidden="1"/>
    </xf>
    <xf numFmtId="0" fontId="0" fillId="3" borderId="44" xfId="0" applyFill="1" applyBorder="1" applyAlignment="1" applyProtection="1">
      <alignment horizontal="center" vertical="center" wrapText="1"/>
      <protection hidden="1"/>
    </xf>
    <xf numFmtId="0" fontId="0" fillId="3" borderId="29" xfId="0" applyFill="1" applyBorder="1" applyAlignment="1" applyProtection="1">
      <alignment horizontal="center" vertical="center" wrapText="1"/>
      <protection hidden="1"/>
    </xf>
    <xf numFmtId="0" fontId="0" fillId="3" borderId="22" xfId="0" applyFill="1" applyBorder="1" applyAlignment="1" applyProtection="1">
      <alignment horizontal="center" vertical="center" wrapText="1"/>
      <protection hidden="1"/>
    </xf>
    <xf numFmtId="0" fontId="0" fillId="3" borderId="35" xfId="0" applyFill="1" applyBorder="1" applyAlignment="1" applyProtection="1">
      <alignment horizontal="center" vertical="center"/>
      <protection hidden="1"/>
    </xf>
    <xf numFmtId="0" fontId="0" fillId="3" borderId="23" xfId="0" applyFill="1" applyBorder="1" applyAlignment="1" applyProtection="1">
      <alignment horizontal="center" vertical="center"/>
      <protection hidden="1"/>
    </xf>
    <xf numFmtId="9" fontId="0" fillId="3" borderId="12" xfId="0" applyNumberFormat="1" applyFill="1" applyBorder="1" applyAlignment="1" applyProtection="1">
      <alignment horizontal="center" vertical="center"/>
      <protection hidden="1"/>
    </xf>
    <xf numFmtId="10" fontId="0" fillId="3" borderId="1" xfId="0" applyNumberFormat="1" applyFill="1" applyBorder="1" applyAlignment="1" applyProtection="1">
      <alignment horizontal="center" vertical="center"/>
      <protection hidden="1"/>
    </xf>
    <xf numFmtId="49" fontId="0" fillId="3" borderId="10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5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25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26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0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27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8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28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6" xfId="2" applyNumberFormat="1" applyFont="1" applyFill="1" applyBorder="1" applyAlignment="1" applyProtection="1">
      <alignment horizontal="left" vertical="center" wrapText="1" indent="1"/>
      <protection hidden="1"/>
    </xf>
    <xf numFmtId="0" fontId="0" fillId="3" borderId="19" xfId="0" applyFill="1" applyBorder="1" applyAlignment="1" applyProtection="1">
      <alignment horizontal="center" vertical="center" wrapText="1"/>
      <protection hidden="1"/>
    </xf>
    <xf numFmtId="0" fontId="0" fillId="3" borderId="20" xfId="0" applyFill="1" applyBorder="1" applyAlignment="1" applyProtection="1">
      <alignment horizontal="center" vertical="center" wrapText="1"/>
      <protection hidden="1"/>
    </xf>
    <xf numFmtId="0" fontId="1" fillId="3" borderId="20" xfId="0" applyFont="1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 wrapText="1"/>
      <protection hidden="1"/>
    </xf>
    <xf numFmtId="0" fontId="0" fillId="3" borderId="4" xfId="0" applyFill="1" applyBorder="1" applyAlignment="1" applyProtection="1">
      <alignment horizontal="center" vertical="center" wrapText="1"/>
      <protection hidden="1"/>
    </xf>
  </cellXfs>
  <cellStyles count="3">
    <cellStyle name="Normalny" xfId="0" builtinId="0"/>
    <cellStyle name="Procentowy" xfId="1" builtinId="5"/>
    <cellStyle name="Walutowy" xfId="2" builtinId="4"/>
  </cellStyles>
  <dxfs count="65"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border>
        <vertical/>
        <horizontal/>
      </border>
    </dxf>
    <dxf>
      <font>
        <color theme="0" tint="-0.14996795556505021"/>
      </font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/>
  <dimension ref="B1:AC44"/>
  <sheetViews>
    <sheetView tabSelected="1" zoomScale="70" zoomScaleNormal="70" workbookViewId="0">
      <pane ySplit="14" topLeftCell="A15" activePane="bottomLeft" state="frozenSplit"/>
      <selection pane="bottomLeft" activeCell="I13" sqref="I13"/>
    </sheetView>
  </sheetViews>
  <sheetFormatPr defaultRowHeight="15"/>
  <cols>
    <col min="1" max="1" width="3.42578125" style="4" customWidth="1"/>
    <col min="2" max="2" width="42.42578125" style="4" customWidth="1"/>
    <col min="3" max="3" width="17.28515625" style="4" customWidth="1"/>
    <col min="4" max="4" width="16.5703125" style="4" customWidth="1"/>
    <col min="5" max="5" width="15.5703125" style="4" customWidth="1"/>
    <col min="6" max="6" width="17.42578125" style="4" customWidth="1"/>
    <col min="7" max="7" width="16.28515625" style="4" customWidth="1"/>
    <col min="8" max="8" width="2.7109375" style="4" hidden="1" customWidth="1"/>
    <col min="9" max="9" width="21" style="4" customWidth="1"/>
    <col min="10" max="10" width="17.140625" style="2" bestFit="1" customWidth="1"/>
    <col min="11" max="11" width="20.140625" style="2" bestFit="1" customWidth="1"/>
    <col min="12" max="12" width="35.140625" style="2" customWidth="1"/>
    <col min="13" max="13" width="3.5703125" style="2" customWidth="1"/>
    <col min="14" max="14" width="13.42578125" style="2" bestFit="1" customWidth="1"/>
    <col min="15" max="19" width="9.140625" style="2"/>
    <col min="20" max="20" width="8.42578125" style="2" customWidth="1"/>
    <col min="21" max="29" width="9.140625" style="3"/>
    <col min="30" max="16384" width="9.140625" style="4"/>
  </cols>
  <sheetData>
    <row r="1" spans="2:13" ht="18.75">
      <c r="B1" s="51" t="s">
        <v>46</v>
      </c>
    </row>
    <row r="2" spans="2:13" ht="21.75" customHeight="1">
      <c r="B2" s="4" t="s">
        <v>31</v>
      </c>
    </row>
    <row r="3" spans="2:13">
      <c r="B3" s="4" t="s">
        <v>32</v>
      </c>
    </row>
    <row r="4" spans="2:13">
      <c r="B4" s="4" t="s">
        <v>30</v>
      </c>
    </row>
    <row r="5" spans="2:13">
      <c r="B5" s="4" t="s">
        <v>34</v>
      </c>
    </row>
    <row r="6" spans="2:13" ht="15.75" thickBot="1">
      <c r="B6" s="4" t="s">
        <v>33</v>
      </c>
    </row>
    <row r="7" spans="2:13" ht="31.5" customHeight="1" thickBot="1">
      <c r="B7" s="97"/>
      <c r="C7" s="98"/>
      <c r="D7" s="48" t="s">
        <v>0</v>
      </c>
      <c r="E7" s="17" t="s">
        <v>1</v>
      </c>
      <c r="F7" s="17" t="s">
        <v>12</v>
      </c>
      <c r="G7" s="17" t="s">
        <v>21</v>
      </c>
      <c r="H7" s="41"/>
      <c r="I7" s="101" t="s">
        <v>26</v>
      </c>
      <c r="J7" s="99" t="s">
        <v>28</v>
      </c>
      <c r="K7" s="118" t="s">
        <v>8</v>
      </c>
      <c r="L7" s="115" t="s">
        <v>35</v>
      </c>
    </row>
    <row r="8" spans="2:13">
      <c r="B8" s="83" t="s">
        <v>6</v>
      </c>
      <c r="C8" s="84"/>
      <c r="D8" s="79" t="s">
        <v>3</v>
      </c>
      <c r="E8" s="80" t="s">
        <v>2</v>
      </c>
      <c r="F8" s="80" t="s">
        <v>4</v>
      </c>
      <c r="G8" s="56" t="s">
        <v>5</v>
      </c>
      <c r="H8" s="31"/>
      <c r="I8" s="102"/>
      <c r="J8" s="100"/>
      <c r="K8" s="119"/>
      <c r="L8" s="116"/>
    </row>
    <row r="9" spans="2:13" ht="26.25" customHeight="1" thickBot="1">
      <c r="B9" s="83" t="s">
        <v>7</v>
      </c>
      <c r="C9" s="84"/>
      <c r="D9" s="35">
        <f>IF(D8=$D$38,25%,IF(D8=$D$39,35%,IF(D8=$D$40,45%,45%)))</f>
        <v>0.45</v>
      </c>
      <c r="E9" s="1">
        <f>IF(E8=$D$38,25%,IF(E8=$D$39,35%,IF(E8=$D$40,45%,45%)))</f>
        <v>0.35</v>
      </c>
      <c r="F9" s="1">
        <f>IF(F8=$D$38,25%,IF(F8=$D$39,35%,IF(F8=$D$40,45%,45%)))</f>
        <v>0.45</v>
      </c>
      <c r="G9" s="18">
        <f>IF(G8=$D$38,25%,IF(G8=$D$39,35%,IF(G8=$D$40,45%,45%)))</f>
        <v>0.25</v>
      </c>
      <c r="H9" s="45"/>
      <c r="I9" s="102"/>
      <c r="J9" s="73">
        <f>IF(I12=0,0,I12/I13)</f>
        <v>0.3779615795090715</v>
      </c>
      <c r="K9" s="24">
        <f>IF(I13=0,0,I14/I13)</f>
        <v>0.3779615795090715</v>
      </c>
      <c r="L9" s="20">
        <f>J9-K9</f>
        <v>0</v>
      </c>
    </row>
    <row r="10" spans="2:13" ht="18" customHeight="1">
      <c r="B10" s="83" t="s">
        <v>11</v>
      </c>
      <c r="C10" s="84"/>
      <c r="D10" s="36">
        <v>0.45</v>
      </c>
      <c r="E10" s="11">
        <v>0.35</v>
      </c>
      <c r="F10" s="11">
        <v>0.45</v>
      </c>
      <c r="G10" s="19">
        <v>0.25</v>
      </c>
      <c r="H10" s="31"/>
      <c r="I10" s="102"/>
      <c r="J10" s="87" t="s">
        <v>29</v>
      </c>
      <c r="K10" s="88"/>
      <c r="L10" s="93">
        <v>12</v>
      </c>
    </row>
    <row r="11" spans="2:13" ht="21" customHeight="1">
      <c r="B11" s="83" t="s">
        <v>11</v>
      </c>
      <c r="C11" s="84"/>
      <c r="D11" s="37">
        <f>IF(D10&gt;D9, "Popraw wartość",D10)</f>
        <v>0.45</v>
      </c>
      <c r="E11" s="30">
        <f t="shared" ref="E11:G11" si="0">IF(E10&gt;E9, "Popraw wartość",E10)</f>
        <v>0.35</v>
      </c>
      <c r="F11" s="30">
        <f t="shared" si="0"/>
        <v>0.45</v>
      </c>
      <c r="G11" s="49">
        <f t="shared" si="0"/>
        <v>0.25</v>
      </c>
      <c r="H11" s="31"/>
      <c r="I11" s="103"/>
      <c r="J11" s="89"/>
      <c r="K11" s="90"/>
      <c r="L11" s="94"/>
    </row>
    <row r="12" spans="2:13" ht="15.75">
      <c r="B12" s="83" t="s">
        <v>20</v>
      </c>
      <c r="C12" s="84"/>
      <c r="D12" s="38">
        <f>D13*D9</f>
        <v>589950</v>
      </c>
      <c r="E12" s="21">
        <f>E13*E9</f>
        <v>458850</v>
      </c>
      <c r="F12" s="21">
        <f>F13*F9</f>
        <v>463950</v>
      </c>
      <c r="G12" s="23">
        <f>G13*G9</f>
        <v>258000</v>
      </c>
      <c r="H12" s="46"/>
      <c r="I12" s="43">
        <f>D12+E12+F12+G12</f>
        <v>1770750</v>
      </c>
      <c r="J12" s="91" t="s">
        <v>45</v>
      </c>
      <c r="K12" s="92"/>
      <c r="L12" s="95">
        <v>5000</v>
      </c>
    </row>
    <row r="13" spans="2:13" ht="33" customHeight="1">
      <c r="B13" s="83" t="s">
        <v>9</v>
      </c>
      <c r="C13" s="84"/>
      <c r="D13" s="38">
        <f>SUM(D15:D30)</f>
        <v>1311000</v>
      </c>
      <c r="E13" s="21">
        <f>SUM(E15:E30)</f>
        <v>1311000</v>
      </c>
      <c r="F13" s="21">
        <f t="shared" ref="F13" si="1">SUM(F15:F30)</f>
        <v>1031000</v>
      </c>
      <c r="G13" s="23">
        <f>SUM(G15:G30)</f>
        <v>1032000</v>
      </c>
      <c r="H13" s="54" t="e">
        <f>H15+H16+H17+H18+H19+H20+H21+H22+H23+H25+#REF!+H26+H27+H28+H29+H30+H24</f>
        <v>#REF!</v>
      </c>
      <c r="I13" s="44">
        <f>D13+E13+F13+G13</f>
        <v>4685000</v>
      </c>
      <c r="J13" s="91"/>
      <c r="K13" s="92"/>
      <c r="L13" s="96"/>
      <c r="M13" s="14"/>
    </row>
    <row r="14" spans="2:13" ht="30" customHeight="1" thickBot="1">
      <c r="B14" s="85" t="s">
        <v>22</v>
      </c>
      <c r="C14" s="86"/>
      <c r="D14" s="39">
        <f>D13*D11</f>
        <v>589950</v>
      </c>
      <c r="E14" s="32">
        <f>E13*E11</f>
        <v>458850</v>
      </c>
      <c r="F14" s="32">
        <f>F13*F11</f>
        <v>463950</v>
      </c>
      <c r="G14" s="50">
        <f>G13*G11</f>
        <v>258000</v>
      </c>
      <c r="H14" s="47"/>
      <c r="I14" s="16">
        <f>D14+E14+F14+G14</f>
        <v>1770750</v>
      </c>
      <c r="J14" s="74" t="s">
        <v>24</v>
      </c>
      <c r="K14" s="33" t="s">
        <v>25</v>
      </c>
      <c r="L14" s="34" t="s">
        <v>23</v>
      </c>
    </row>
    <row r="15" spans="2:13" ht="30">
      <c r="B15" s="40" t="s">
        <v>13</v>
      </c>
      <c r="C15" s="25" t="s">
        <v>10</v>
      </c>
      <c r="D15" s="22">
        <v>100000</v>
      </c>
      <c r="E15" s="22">
        <v>100000</v>
      </c>
      <c r="F15" s="22">
        <v>100000</v>
      </c>
      <c r="G15" s="22">
        <v>10000</v>
      </c>
      <c r="H15" s="55"/>
      <c r="I15" s="62">
        <f>SUM(D15:G15)</f>
        <v>310000</v>
      </c>
      <c r="J15" s="66">
        <f>IF(I15=0,0,8%)</f>
        <v>0.08</v>
      </c>
      <c r="K15" s="67">
        <f>IF(I15=0,0,I15/$I$13)</f>
        <v>6.616862326574173E-2</v>
      </c>
      <c r="L15" s="68" t="str">
        <f>IF(I15=0,0,IF(K15&gt;J15,"Popraw dane","OK"))</f>
        <v>OK</v>
      </c>
    </row>
    <row r="16" spans="2:13" ht="25.5">
      <c r="B16" s="26" t="s">
        <v>14</v>
      </c>
      <c r="C16" s="27" t="s">
        <v>10</v>
      </c>
      <c r="D16" s="22">
        <v>300000</v>
      </c>
      <c r="E16" s="22">
        <v>300000</v>
      </c>
      <c r="F16" s="22">
        <v>200000</v>
      </c>
      <c r="G16" s="22">
        <v>200000</v>
      </c>
      <c r="H16" s="42"/>
      <c r="I16" s="63">
        <f>SUM(D16:G16)</f>
        <v>1000000</v>
      </c>
      <c r="J16" s="69">
        <f>IF(I16=0,0,25%)</f>
        <v>0.25</v>
      </c>
      <c r="K16" s="64">
        <f>IF(I16=0,0,I16/$I$13)</f>
        <v>0.21344717182497333</v>
      </c>
      <c r="L16" s="70" t="str">
        <f>IF(I16=0,0,IF(K16&gt;J16,"Popraw dane","OK"))</f>
        <v>OK</v>
      </c>
    </row>
    <row r="17" spans="2:20" ht="25.5">
      <c r="B17" s="26" t="s">
        <v>15</v>
      </c>
      <c r="C17" s="27" t="s">
        <v>10</v>
      </c>
      <c r="D17" s="22">
        <v>100000</v>
      </c>
      <c r="E17" s="22">
        <v>100000</v>
      </c>
      <c r="F17" s="22">
        <v>100000</v>
      </c>
      <c r="G17" s="22">
        <v>200000</v>
      </c>
      <c r="H17" s="42"/>
      <c r="I17" s="63">
        <f>SUM(D17:G17)</f>
        <v>500000</v>
      </c>
      <c r="J17" s="57"/>
      <c r="K17" s="5"/>
      <c r="L17" s="15"/>
    </row>
    <row r="18" spans="2:20" ht="25.5">
      <c r="B18" s="26" t="s">
        <v>16</v>
      </c>
      <c r="C18" s="27" t="s">
        <v>10</v>
      </c>
      <c r="D18" s="22">
        <v>100000</v>
      </c>
      <c r="E18" s="22">
        <v>100000</v>
      </c>
      <c r="F18" s="22">
        <v>10000</v>
      </c>
      <c r="G18" s="22">
        <v>10000</v>
      </c>
      <c r="H18" s="42"/>
      <c r="I18" s="63">
        <f>SUM(D18:G18)</f>
        <v>220000</v>
      </c>
      <c r="J18" s="104">
        <f>IF(I18+I19=0,0,10%)</f>
        <v>0.1</v>
      </c>
      <c r="K18" s="105">
        <f>IF(I18+I19=0,0,(I18+I19)/I13)</f>
        <v>9.3916755602988261E-2</v>
      </c>
      <c r="L18" s="117" t="str">
        <f>IF(I18+I19=0,0,IF(K18&gt;J18,"Popraw dane","OK"))</f>
        <v>OK</v>
      </c>
      <c r="N18" s="81"/>
    </row>
    <row r="19" spans="2:20" ht="25.5">
      <c r="B19" s="26" t="s">
        <v>17</v>
      </c>
      <c r="C19" s="27" t="s">
        <v>10</v>
      </c>
      <c r="D19" s="22">
        <v>100000</v>
      </c>
      <c r="E19" s="22">
        <v>100000</v>
      </c>
      <c r="F19" s="22">
        <v>10000</v>
      </c>
      <c r="G19" s="22">
        <v>10000</v>
      </c>
      <c r="H19" s="42"/>
      <c r="I19" s="63">
        <f>SUM(D19:G19)</f>
        <v>220000</v>
      </c>
      <c r="J19" s="104"/>
      <c r="K19" s="105"/>
      <c r="L19" s="117"/>
    </row>
    <row r="20" spans="2:20" ht="25.5">
      <c r="B20" s="26" t="s">
        <v>18</v>
      </c>
      <c r="C20" s="27" t="s">
        <v>10</v>
      </c>
      <c r="D20" s="75"/>
      <c r="E20" s="76"/>
      <c r="F20" s="76"/>
      <c r="G20" s="76"/>
      <c r="H20" s="42"/>
      <c r="I20" s="63">
        <f t="shared" ref="I20:I30" si="2">SUM(D20:G20)</f>
        <v>0</v>
      </c>
      <c r="J20" s="69">
        <f>IF(I20=0,0,5%)</f>
        <v>0</v>
      </c>
      <c r="K20" s="64">
        <f>IF(I20=0,0,I20/$I$13)</f>
        <v>0</v>
      </c>
      <c r="L20" s="70" t="str">
        <f>IF(I20=0,"OK1",IF(K20&gt;J20,"Popraw dane","OK"))</f>
        <v>OK1</v>
      </c>
    </row>
    <row r="21" spans="2:20" ht="25.5">
      <c r="B21" s="26" t="s">
        <v>19</v>
      </c>
      <c r="C21" s="27" t="s">
        <v>10</v>
      </c>
      <c r="D21" s="22">
        <v>100000</v>
      </c>
      <c r="E21" s="22">
        <v>100000</v>
      </c>
      <c r="F21" s="22">
        <v>100000</v>
      </c>
      <c r="G21" s="22">
        <v>100000</v>
      </c>
      <c r="H21" s="42"/>
      <c r="I21" s="63">
        <f t="shared" ref="I21:I26" si="3">SUM(D21:G21)</f>
        <v>400000</v>
      </c>
      <c r="J21" s="57"/>
      <c r="K21" s="5"/>
      <c r="L21" s="15"/>
    </row>
    <row r="22" spans="2:20" ht="25.5">
      <c r="B22" s="26" t="s">
        <v>36</v>
      </c>
      <c r="C22" s="27" t="s">
        <v>10</v>
      </c>
      <c r="D22" s="22">
        <v>100000</v>
      </c>
      <c r="E22" s="22">
        <v>100000</v>
      </c>
      <c r="F22" s="22">
        <v>100000</v>
      </c>
      <c r="G22" s="22">
        <v>100000</v>
      </c>
      <c r="H22" s="42"/>
      <c r="I22" s="63">
        <f t="shared" si="3"/>
        <v>400000</v>
      </c>
      <c r="J22" s="57"/>
      <c r="K22" s="52"/>
      <c r="L22" s="53"/>
    </row>
    <row r="23" spans="2:20" ht="45.75" customHeight="1">
      <c r="B23" s="26" t="s">
        <v>42</v>
      </c>
      <c r="C23" s="27" t="s">
        <v>10</v>
      </c>
      <c r="D23" s="22">
        <v>100000</v>
      </c>
      <c r="E23" s="22">
        <v>100000</v>
      </c>
      <c r="F23" s="22">
        <v>100000</v>
      </c>
      <c r="G23" s="22">
        <v>100000</v>
      </c>
      <c r="H23" s="42"/>
      <c r="I23" s="63">
        <f t="shared" si="3"/>
        <v>400000</v>
      </c>
      <c r="J23" s="57"/>
      <c r="K23" s="5"/>
      <c r="L23" s="15"/>
      <c r="N23" s="106" t="s">
        <v>27</v>
      </c>
      <c r="O23" s="107"/>
      <c r="P23" s="107"/>
      <c r="Q23" s="108"/>
    </row>
    <row r="24" spans="2:20" ht="45.75" customHeight="1">
      <c r="B24" s="26" t="s">
        <v>43</v>
      </c>
      <c r="C24" s="27" t="s">
        <v>10</v>
      </c>
      <c r="D24" s="22">
        <v>10000</v>
      </c>
      <c r="E24" s="22">
        <v>10000</v>
      </c>
      <c r="F24" s="22">
        <v>10000</v>
      </c>
      <c r="G24" s="22">
        <v>1000</v>
      </c>
      <c r="H24" s="42"/>
      <c r="I24" s="63">
        <f t="shared" si="3"/>
        <v>31000</v>
      </c>
      <c r="J24" s="71">
        <f>IF(I24=0,0,IF(I13&gt;=500000,IF(L10*L12&gt;I13*0.01,1%,L10*L12/I13),IF(L10*L12&gt;0.02*I13,2%,L10*L12/I13)))</f>
        <v>0.01</v>
      </c>
      <c r="K24" s="64">
        <f>IF(I24=0,0,I24/I13)</f>
        <v>6.6168623265741725E-3</v>
      </c>
      <c r="L24" s="72" t="str">
        <f>IF(I24=0,0,IF(K24&gt;J24,"Popraw dane lub uzupełnij dane dot. miesięcznego zatrudnienia z tyt. umowy o pracę oraz okresu realizacji projektu","OK"))</f>
        <v>OK</v>
      </c>
      <c r="N24" s="109"/>
      <c r="O24" s="110"/>
      <c r="P24" s="110"/>
      <c r="Q24" s="111"/>
    </row>
    <row r="25" spans="2:20" ht="30">
      <c r="B25" s="26" t="s">
        <v>44</v>
      </c>
      <c r="C25" s="27" t="s">
        <v>10</v>
      </c>
      <c r="D25" s="22">
        <v>100000</v>
      </c>
      <c r="E25" s="22">
        <v>100000</v>
      </c>
      <c r="F25" s="22">
        <v>100000</v>
      </c>
      <c r="G25" s="22">
        <v>100000</v>
      </c>
      <c r="H25" s="42"/>
      <c r="I25" s="63">
        <f t="shared" si="3"/>
        <v>400000</v>
      </c>
      <c r="J25" s="57"/>
      <c r="K25" s="52"/>
      <c r="L25" s="53"/>
      <c r="N25" s="109"/>
      <c r="O25" s="110"/>
      <c r="P25" s="110"/>
      <c r="Q25" s="111"/>
    </row>
    <row r="26" spans="2:20" ht="25.5">
      <c r="B26" s="26" t="s">
        <v>37</v>
      </c>
      <c r="C26" s="27" t="s">
        <v>10</v>
      </c>
      <c r="D26" s="22">
        <v>100000</v>
      </c>
      <c r="E26" s="22">
        <v>100000</v>
      </c>
      <c r="F26" s="22">
        <v>100000</v>
      </c>
      <c r="G26" s="22">
        <v>100000</v>
      </c>
      <c r="H26" s="42"/>
      <c r="I26" s="63">
        <f t="shared" si="3"/>
        <v>400000</v>
      </c>
      <c r="J26" s="69">
        <f>IF(I26=0,0,10%)</f>
        <v>0.1</v>
      </c>
      <c r="K26" s="64">
        <f>IF(I26=0,0,I26/$I$13)</f>
        <v>8.537886872998933E-2</v>
      </c>
      <c r="L26" s="70" t="str">
        <f>IF(I26=0,0,IF(K26&gt;J26,"Popraw dane","OK"))</f>
        <v>OK</v>
      </c>
      <c r="M26" s="4"/>
      <c r="N26" s="109"/>
      <c r="O26" s="110"/>
      <c r="P26" s="110"/>
      <c r="Q26" s="111"/>
      <c r="R26" s="82"/>
      <c r="S26" s="82"/>
      <c r="T26" s="82"/>
    </row>
    <row r="27" spans="2:20" ht="25.5">
      <c r="B27" s="26" t="s">
        <v>38</v>
      </c>
      <c r="C27" s="27" t="s">
        <v>10</v>
      </c>
      <c r="D27" s="75"/>
      <c r="E27" s="76"/>
      <c r="F27" s="76"/>
      <c r="G27" s="76"/>
      <c r="H27" s="42"/>
      <c r="I27" s="63">
        <f t="shared" si="2"/>
        <v>0</v>
      </c>
      <c r="J27" s="58"/>
      <c r="K27" s="5"/>
      <c r="L27" s="15"/>
      <c r="M27" s="4"/>
      <c r="N27" s="112"/>
      <c r="O27" s="113"/>
      <c r="P27" s="113"/>
      <c r="Q27" s="114"/>
      <c r="R27" s="82"/>
      <c r="S27" s="82"/>
      <c r="T27" s="82"/>
    </row>
    <row r="28" spans="2:20" ht="25.5">
      <c r="B28" s="26" t="s">
        <v>39</v>
      </c>
      <c r="C28" s="27" t="s">
        <v>10</v>
      </c>
      <c r="D28" s="22">
        <v>100000</v>
      </c>
      <c r="E28" s="22">
        <v>100000</v>
      </c>
      <c r="F28" s="22">
        <v>100000</v>
      </c>
      <c r="G28" s="22">
        <v>100000</v>
      </c>
      <c r="H28" s="42"/>
      <c r="I28" s="63">
        <f>SUM(D28:G28)</f>
        <v>400000</v>
      </c>
      <c r="J28" s="58"/>
      <c r="K28" s="5"/>
      <c r="L28" s="15"/>
      <c r="M28" s="4"/>
      <c r="N28" s="4"/>
      <c r="O28" s="4"/>
      <c r="P28" s="4"/>
      <c r="Q28" s="82"/>
      <c r="R28" s="82"/>
      <c r="S28" s="82"/>
      <c r="T28" s="82"/>
    </row>
    <row r="29" spans="2:20" ht="25.5">
      <c r="B29" s="26" t="s">
        <v>40</v>
      </c>
      <c r="C29" s="27" t="s">
        <v>10</v>
      </c>
      <c r="D29" s="22">
        <v>1000</v>
      </c>
      <c r="E29" s="22">
        <v>1000</v>
      </c>
      <c r="F29" s="22">
        <v>1000</v>
      </c>
      <c r="G29" s="22">
        <v>1000</v>
      </c>
      <c r="H29" s="42"/>
      <c r="I29" s="63">
        <f>SUM(D29:G29)</f>
        <v>4000</v>
      </c>
      <c r="J29" s="69">
        <f>IF(I29=0,0,IF(I13&gt;=50000,1%,2%))</f>
        <v>0.01</v>
      </c>
      <c r="K29" s="64">
        <f>IF(I29=0,0,I29/$I$13)</f>
        <v>8.5378868729989329E-4</v>
      </c>
      <c r="L29" s="70" t="str">
        <f>IF(I29=0,0,IF(K29&gt;J29,"Popraw dane","OK"))</f>
        <v>OK</v>
      </c>
      <c r="M29" s="4"/>
      <c r="N29" s="4"/>
      <c r="O29" s="4"/>
      <c r="P29" s="4"/>
      <c r="Q29" s="82"/>
      <c r="R29" s="82"/>
      <c r="S29" s="82"/>
      <c r="T29" s="82"/>
    </row>
    <row r="30" spans="2:20" ht="26.25" thickBot="1">
      <c r="B30" s="28" t="s">
        <v>41</v>
      </c>
      <c r="C30" s="29" t="s">
        <v>10</v>
      </c>
      <c r="D30" s="77"/>
      <c r="E30" s="78"/>
      <c r="F30" s="78"/>
      <c r="G30" s="78"/>
      <c r="H30" s="42"/>
      <c r="I30" s="65">
        <f t="shared" si="2"/>
        <v>0</v>
      </c>
      <c r="J30" s="59"/>
      <c r="K30" s="60"/>
      <c r="L30" s="61"/>
      <c r="M30" s="5"/>
    </row>
    <row r="32" spans="2:20" ht="15.75">
      <c r="B32" s="6"/>
      <c r="C32" s="6"/>
      <c r="D32" s="6"/>
      <c r="E32" s="6"/>
      <c r="F32" s="6"/>
      <c r="G32" s="6"/>
      <c r="H32" s="6"/>
      <c r="I32" s="6"/>
    </row>
    <row r="33" spans="2:9" ht="15.75">
      <c r="B33" s="6"/>
      <c r="C33" s="6"/>
      <c r="D33" s="6"/>
      <c r="E33" s="6"/>
      <c r="F33" s="6"/>
      <c r="G33" s="6"/>
      <c r="H33" s="6"/>
      <c r="I33" s="6"/>
    </row>
    <row r="34" spans="2:9" ht="15.75">
      <c r="B34" s="6"/>
      <c r="C34" s="6"/>
      <c r="D34" s="6"/>
      <c r="E34" s="6"/>
      <c r="F34" s="6"/>
      <c r="G34" s="6"/>
      <c r="H34" s="6"/>
      <c r="I34" s="6"/>
    </row>
    <row r="35" spans="2:9" ht="15.75">
      <c r="B35" s="6"/>
      <c r="C35" s="6"/>
      <c r="D35" s="6"/>
      <c r="E35" s="6"/>
      <c r="F35" s="6"/>
      <c r="G35" s="6"/>
      <c r="H35" s="6"/>
      <c r="I35" s="6"/>
    </row>
    <row r="36" spans="2:9" ht="15.75">
      <c r="B36" s="6"/>
      <c r="C36" s="6"/>
      <c r="D36" s="6"/>
      <c r="E36" s="6"/>
      <c r="F36" s="6"/>
      <c r="G36" s="6"/>
      <c r="H36" s="6"/>
      <c r="I36" s="6"/>
    </row>
    <row r="37" spans="2:9" hidden="1">
      <c r="B37" s="7"/>
    </row>
    <row r="38" spans="2:9" hidden="1">
      <c r="B38" s="7">
        <v>1</v>
      </c>
      <c r="C38" s="12">
        <v>25</v>
      </c>
      <c r="D38" s="8" t="s">
        <v>5</v>
      </c>
      <c r="E38" s="8">
        <v>2</v>
      </c>
    </row>
    <row r="39" spans="2:9" hidden="1">
      <c r="B39" s="7">
        <v>2</v>
      </c>
      <c r="C39" s="13">
        <v>35</v>
      </c>
      <c r="D39" s="9" t="s">
        <v>2</v>
      </c>
      <c r="E39" s="9"/>
    </row>
    <row r="40" spans="2:9" hidden="1">
      <c r="B40" s="7">
        <v>3</v>
      </c>
      <c r="C40" s="13">
        <v>45</v>
      </c>
      <c r="D40" s="9" t="s">
        <v>3</v>
      </c>
      <c r="E40" s="9"/>
    </row>
    <row r="41" spans="2:9" hidden="1">
      <c r="B41" s="7">
        <v>4</v>
      </c>
      <c r="C41" s="13">
        <v>45</v>
      </c>
      <c r="D41" s="9" t="s">
        <v>4</v>
      </c>
      <c r="E41" s="9"/>
    </row>
    <row r="42" spans="2:9" hidden="1">
      <c r="B42" s="7"/>
      <c r="C42" s="7"/>
      <c r="D42" s="7"/>
      <c r="E42" s="7"/>
    </row>
    <row r="43" spans="2:9">
      <c r="B43" s="7"/>
    </row>
    <row r="44" spans="2:9">
      <c r="B44" s="10"/>
    </row>
  </sheetData>
  <sheetProtection algorithmName="SHA-512" hashValue="Dxs6pPAsFMJTU6lGAqVOHeCBjLA+msiXYVOHqiJAa/wg+OtCCI6XL8eH1bmUYTwdn8l2C0LcH6jK4PElSynTPw==" saltValue="6S7lub8LD4XSkrQLCdYydA==" spinCount="100000" sheet="1" objects="1" scenarios="1"/>
  <mergeCells count="20">
    <mergeCell ref="J7:J8"/>
    <mergeCell ref="I7:I11"/>
    <mergeCell ref="J18:J19"/>
    <mergeCell ref="K18:K19"/>
    <mergeCell ref="N23:Q27"/>
    <mergeCell ref="L7:L8"/>
    <mergeCell ref="L18:L19"/>
    <mergeCell ref="K7:K8"/>
    <mergeCell ref="B7:C7"/>
    <mergeCell ref="B8:C8"/>
    <mergeCell ref="B9:C9"/>
    <mergeCell ref="B10:C10"/>
    <mergeCell ref="B12:C12"/>
    <mergeCell ref="B11:C11"/>
    <mergeCell ref="B13:C13"/>
    <mergeCell ref="B14:C14"/>
    <mergeCell ref="J10:K11"/>
    <mergeCell ref="J12:K13"/>
    <mergeCell ref="L10:L11"/>
    <mergeCell ref="L12:L13"/>
  </mergeCells>
  <conditionalFormatting sqref="D10">
    <cfRule type="cellIs" dxfId="64" priority="206" operator="greaterThan">
      <formula>$D$9</formula>
    </cfRule>
  </conditionalFormatting>
  <conditionalFormatting sqref="E10">
    <cfRule type="cellIs" dxfId="63" priority="204" operator="greaterThan">
      <formula>$E$9</formula>
    </cfRule>
  </conditionalFormatting>
  <conditionalFormatting sqref="F10">
    <cfRule type="cellIs" dxfId="62" priority="203" operator="greaterThan">
      <formula>$F$9</formula>
    </cfRule>
  </conditionalFormatting>
  <conditionalFormatting sqref="G10">
    <cfRule type="cellIs" dxfId="61" priority="202" operator="greaterThan">
      <formula>$G$9</formula>
    </cfRule>
  </conditionalFormatting>
  <conditionalFormatting sqref="D11:G11">
    <cfRule type="containsText" dxfId="60" priority="201" operator="containsText" text="Popraw wartość">
      <formula>NOT(ISERROR(SEARCH("Popraw wartość",D11)))</formula>
    </cfRule>
  </conditionalFormatting>
  <conditionalFormatting sqref="K15">
    <cfRule type="cellIs" dxfId="59" priority="18" operator="equal">
      <formula>0</formula>
    </cfRule>
    <cfRule type="cellIs" dxfId="58" priority="182" operator="equal">
      <formula>J15</formula>
    </cfRule>
    <cfRule type="cellIs" dxfId="57" priority="183" operator="lessThan">
      <formula>J15</formula>
    </cfRule>
    <cfRule type="cellIs" dxfId="56" priority="184" operator="greaterThan">
      <formula>J15</formula>
    </cfRule>
  </conditionalFormatting>
  <conditionalFormatting sqref="L15">
    <cfRule type="cellIs" dxfId="55" priority="15" operator="equal">
      <formula>0</formula>
    </cfRule>
    <cfRule type="containsText" dxfId="54" priority="173" operator="containsText" text="Popraw">
      <formula>NOT(ISERROR(SEARCH("Popraw",L15)))</formula>
    </cfRule>
    <cfRule type="containsText" dxfId="53" priority="174" operator="containsText" text="OK">
      <formula>NOT(ISERROR(SEARCH("OK",L15)))</formula>
    </cfRule>
  </conditionalFormatting>
  <conditionalFormatting sqref="L16">
    <cfRule type="cellIs" dxfId="52" priority="16" operator="equal">
      <formula>0</formula>
    </cfRule>
    <cfRule type="containsText" dxfId="51" priority="167" operator="containsText" text="Popraw">
      <formula>NOT(ISERROR(SEARCH("Popraw",L16)))</formula>
    </cfRule>
    <cfRule type="containsText" dxfId="50" priority="168" operator="containsText" text="OK">
      <formula>NOT(ISERROR(SEARCH("OK",L16)))</formula>
    </cfRule>
  </conditionalFormatting>
  <conditionalFormatting sqref="L18">
    <cfRule type="containsText" dxfId="49" priority="155" operator="containsText" text="Popraw">
      <formula>NOT(ISERROR(SEARCH("Popraw",L18)))</formula>
    </cfRule>
    <cfRule type="containsText" dxfId="48" priority="156" operator="containsText" text="OK">
      <formula>NOT(ISERROR(SEARCH("OK",L18)))</formula>
    </cfRule>
  </conditionalFormatting>
  <conditionalFormatting sqref="L20">
    <cfRule type="containsText" dxfId="47" priority="28" operator="containsText" text="OK1">
      <formula>NOT(ISERROR(SEARCH("OK1",L20)))</formula>
    </cfRule>
    <cfRule type="containsText" dxfId="46" priority="143" operator="containsText" text="Popraw">
      <formula>NOT(ISERROR(SEARCH("Popraw",L20)))</formula>
    </cfRule>
    <cfRule type="containsText" dxfId="45" priority="144" operator="containsText" text="OK">
      <formula>NOT(ISERROR(SEARCH("OK",L20)))</formula>
    </cfRule>
  </conditionalFormatting>
  <conditionalFormatting sqref="L22">
    <cfRule type="containsText" dxfId="44" priority="131" operator="containsText" text="Popraw">
      <formula>NOT(ISERROR(SEARCH("Popraw",L22)))</formula>
    </cfRule>
    <cfRule type="containsText" dxfId="43" priority="132" operator="containsText" text="OK">
      <formula>NOT(ISERROR(SEARCH("OK",L22)))</formula>
    </cfRule>
  </conditionalFormatting>
  <conditionalFormatting sqref="L25">
    <cfRule type="containsText" dxfId="42" priority="119" operator="containsText" text="Popraw">
      <formula>NOT(ISERROR(SEARCH("Popraw",L25)))</formula>
    </cfRule>
    <cfRule type="containsText" dxfId="41" priority="120" operator="containsText" text="OK">
      <formula>NOT(ISERROR(SEARCH("OK",L25)))</formula>
    </cfRule>
  </conditionalFormatting>
  <conditionalFormatting sqref="L24">
    <cfRule type="containsText" dxfId="40" priority="113" operator="containsText" text="Uzupełnij">
      <formula>NOT(ISERROR(SEARCH("Uzupełnij",L24)))</formula>
    </cfRule>
    <cfRule type="containsText" dxfId="39" priority="114" operator="containsText" text="OK">
      <formula>NOT(ISERROR(SEARCH("OK",L24)))</formula>
    </cfRule>
  </conditionalFormatting>
  <conditionalFormatting sqref="L26">
    <cfRule type="cellIs" dxfId="38" priority="13" operator="equal">
      <formula>0</formula>
    </cfRule>
    <cfRule type="containsText" dxfId="37" priority="107" operator="containsText" text="Popraw">
      <formula>NOT(ISERROR(SEARCH("Popraw",L26)))</formula>
    </cfRule>
    <cfRule type="containsText" dxfId="36" priority="108" operator="containsText" text="OK">
      <formula>NOT(ISERROR(SEARCH("OK",L26)))</formula>
    </cfRule>
  </conditionalFormatting>
  <conditionalFormatting sqref="L29">
    <cfRule type="cellIs" dxfId="35" priority="12" operator="equal">
      <formula>0</formula>
    </cfRule>
    <cfRule type="containsText" dxfId="34" priority="89" operator="containsText" text="Popraw">
      <formula>NOT(ISERROR(SEARCH("Popraw",L29)))</formula>
    </cfRule>
    <cfRule type="containsText" dxfId="33" priority="90" operator="containsText" text="OK">
      <formula>NOT(ISERROR(SEARCH("OK",L29)))</formula>
    </cfRule>
  </conditionalFormatting>
  <conditionalFormatting sqref="K16">
    <cfRule type="cellIs" dxfId="32" priority="10" operator="equal">
      <formula>0</formula>
    </cfRule>
    <cfRule type="cellIs" dxfId="31" priority="53" operator="equal">
      <formula>J16</formula>
    </cfRule>
    <cfRule type="cellIs" dxfId="30" priority="54" operator="lessThan">
      <formula>J16</formula>
    </cfRule>
    <cfRule type="cellIs" dxfId="29" priority="55" operator="greaterThan">
      <formula>J16</formula>
    </cfRule>
  </conditionalFormatting>
  <conditionalFormatting sqref="K18">
    <cfRule type="cellIs" dxfId="28" priority="50" operator="equal">
      <formula>J18</formula>
    </cfRule>
    <cfRule type="cellIs" dxfId="27" priority="51" operator="lessThan">
      <formula>J18</formula>
    </cfRule>
    <cfRule type="cellIs" dxfId="26" priority="52" operator="greaterThan">
      <formula>J18</formula>
    </cfRule>
  </conditionalFormatting>
  <conditionalFormatting sqref="K20">
    <cfRule type="cellIs" dxfId="25" priority="27" operator="equal">
      <formula>0</formula>
    </cfRule>
    <cfRule type="cellIs" dxfId="24" priority="44" operator="equal">
      <formula>J20</formula>
    </cfRule>
    <cfRule type="cellIs" dxfId="23" priority="45" operator="lessThan">
      <formula>J20</formula>
    </cfRule>
    <cfRule type="cellIs" dxfId="22" priority="46" operator="greaterThan">
      <formula>J20</formula>
    </cfRule>
  </conditionalFormatting>
  <conditionalFormatting sqref="K24">
    <cfRule type="cellIs" dxfId="21" priority="6" operator="equal">
      <formula>0</formula>
    </cfRule>
    <cfRule type="cellIs" dxfId="20" priority="35" operator="equal">
      <formula>J24</formula>
    </cfRule>
    <cfRule type="cellIs" dxfId="19" priority="36" operator="lessThan">
      <formula>J24</formula>
    </cfRule>
    <cfRule type="cellIs" dxfId="18" priority="37" operator="greaterThan">
      <formula>J24</formula>
    </cfRule>
  </conditionalFormatting>
  <conditionalFormatting sqref="K26">
    <cfRule type="cellIs" dxfId="17" priority="5" operator="equal">
      <formula>0</formula>
    </cfRule>
    <cfRule type="cellIs" dxfId="16" priority="32" operator="equal">
      <formula>J26</formula>
    </cfRule>
    <cfRule type="cellIs" dxfId="15" priority="33" operator="lessThan">
      <formula>J26</formula>
    </cfRule>
    <cfRule type="cellIs" dxfId="14" priority="34" operator="greaterThan">
      <formula>J26</formula>
    </cfRule>
  </conditionalFormatting>
  <conditionalFormatting sqref="K29">
    <cfRule type="cellIs" dxfId="13" priority="2" operator="equal">
      <formula>0</formula>
    </cfRule>
    <cfRule type="cellIs" dxfId="12" priority="29" operator="equal">
      <formula>J29</formula>
    </cfRule>
    <cfRule type="cellIs" dxfId="11" priority="30" operator="lessThan">
      <formula>J29</formula>
    </cfRule>
    <cfRule type="cellIs" dxfId="10" priority="31" operator="greaterThan">
      <formula>J29</formula>
    </cfRule>
  </conditionalFormatting>
  <conditionalFormatting sqref="J20">
    <cfRule type="cellIs" dxfId="9" priority="20" operator="equal">
      <formula>0</formula>
    </cfRule>
  </conditionalFormatting>
  <conditionalFormatting sqref="J15">
    <cfRule type="cellIs" dxfId="8" priority="19" operator="equal">
      <formula>0</formula>
    </cfRule>
  </conditionalFormatting>
  <conditionalFormatting sqref="L18:L19">
    <cfRule type="cellIs" dxfId="7" priority="14" operator="equal">
      <formula>0</formula>
    </cfRule>
  </conditionalFormatting>
  <conditionalFormatting sqref="J16">
    <cfRule type="cellIs" dxfId="6" priority="11" operator="equal">
      <formula>0</formula>
    </cfRule>
  </conditionalFormatting>
  <conditionalFormatting sqref="J18:J19">
    <cfRule type="cellIs" dxfId="5" priority="9" operator="equal">
      <formula>0</formula>
    </cfRule>
  </conditionalFormatting>
  <conditionalFormatting sqref="K18:K19">
    <cfRule type="cellIs" dxfId="4" priority="8" operator="equal">
      <formula>0</formula>
    </cfRule>
  </conditionalFormatting>
  <conditionalFormatting sqref="J24">
    <cfRule type="cellIs" dxfId="3" priority="7" operator="equal">
      <formula>0</formula>
    </cfRule>
  </conditionalFormatting>
  <conditionalFormatting sqref="J26">
    <cfRule type="cellIs" dxfId="2" priority="4" operator="equal">
      <formula>0</formula>
    </cfRule>
  </conditionalFormatting>
  <conditionalFormatting sqref="J29">
    <cfRule type="cellIs" dxfId="1" priority="3" operator="equal">
      <formula>0</formula>
    </cfRule>
  </conditionalFormatting>
  <conditionalFormatting sqref="I13">
    <cfRule type="cellIs" dxfId="0" priority="1" operator="greaterThan">
      <formula>9000000</formula>
    </cfRule>
  </conditionalFormatting>
  <dataValidations count="3">
    <dataValidation type="list" allowBlank="1" showInputMessage="1" showErrorMessage="1" sqref="D8:H8">
      <formula1>$D$38:$D$41</formula1>
    </dataValidation>
    <dataValidation type="custom" allowBlank="1" showInputMessage="1" showErrorMessage="1" error="Wnioskowany poziom dofinansowania nie może być więszky od maksymalnego poziomu dofinansowania dla podmiotu" prompt="Wnioskowany poziom dofinansowania nie może być więszky od maksymalnego poziomu dofinansowania dla podmiotu" sqref="D10:G10">
      <formula1>AND(D10&lt;=D9,D10&gt;=0)</formula1>
    </dataValidation>
    <dataValidation type="custom" allowBlank="1" showInputMessage="1" showErrorMessage="1" error="Wydatki/koszty osobowe związane z zaangażowaniem personelu z tytułu UMOWY O PRACĘ nie mogą przekroczyć kwoty 5 000 PLN na miesiąc_x000a_" sqref="L12:L13">
      <formula1>AND(L12&lt;=5000,L12&gt;=0)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DIP GWOD 1.5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Bujek</dc:creator>
  <cp:lastModifiedBy>Your User Name</cp:lastModifiedBy>
  <cp:lastPrinted>2015-10-14T13:11:31Z</cp:lastPrinted>
  <dcterms:created xsi:type="dcterms:W3CDTF">2015-10-13T06:46:45Z</dcterms:created>
  <dcterms:modified xsi:type="dcterms:W3CDTF">2015-10-20T09:32:32Z</dcterms:modified>
</cp:coreProperties>
</file>