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E\AAAA 2021-2027 NAJNOWSZA PERSPEKTYWA\SZOP FEDS 2021-2027 ZWD\SZOP FEDS 21-27 ZWD marzec 2023 po konsultacjach społęcznych\IK UP\"/>
    </mc:Choice>
  </mc:AlternateContent>
  <xr:revisionPtr revIDLastSave="0" documentId="13_ncr:1_{F411F2CE-D56B-4F99-81FD-09B371C91D6C}" xr6:coauthVersionLast="47" xr6:coauthVersionMax="47" xr10:uidLastSave="{00000000-0000-0000-0000-000000000000}"/>
  <bookViews>
    <workbookView xWindow="-120" yWindow="-120" windowWidth="29040" windowHeight="15840" xr2:uid="{74872DA4-BEE6-444A-BE55-4EADF70AE62F}"/>
  </bookViews>
  <sheets>
    <sheet name="SZOP - zał 1 alokacja" sheetId="1" r:id="rId1"/>
    <sheet name="zakres interwencji" sheetId="2" r:id="rId2"/>
  </sheets>
  <externalReferences>
    <externalReference r:id="rId3"/>
  </externalReferences>
  <definedNames>
    <definedName name="_xlnm._FilterDatabase" localSheetId="0" hidden="1">'SZOP - zał 1 alokacja'!$A$6:$S$6</definedName>
    <definedName name="_xlnm._FilterDatabase" localSheetId="1" hidden="1">'zakres interwencji'!$A$4:$F$114</definedName>
    <definedName name="_Hlk78179721" localSheetId="0">'SZOP - zał 1 alokacja'!#REF!</definedName>
    <definedName name="_Hlk78179721" localSheetId="1">'zakres interwencji'!#REF!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2" i="1" l="1"/>
  <c r="L52" i="1" s="1"/>
  <c r="K52" i="1"/>
  <c r="G52" i="1" s="1"/>
  <c r="S51" i="1"/>
  <c r="Q51" i="1"/>
  <c r="P51" i="1"/>
  <c r="O51" i="1"/>
  <c r="N51" i="1"/>
  <c r="J51" i="1"/>
  <c r="I51" i="1"/>
  <c r="H51" i="1"/>
  <c r="M50" i="1"/>
  <c r="L50" i="1" s="1"/>
  <c r="J50" i="1"/>
  <c r="S49" i="1"/>
  <c r="Q49" i="1"/>
  <c r="P49" i="1"/>
  <c r="O49" i="1"/>
  <c r="N49" i="1"/>
  <c r="K49" i="1"/>
  <c r="I49" i="1"/>
  <c r="H49" i="1"/>
  <c r="M48" i="1"/>
  <c r="L48" i="1" s="1"/>
  <c r="I48" i="1"/>
  <c r="G48" i="1" s="1"/>
  <c r="S47" i="1"/>
  <c r="Q47" i="1"/>
  <c r="P47" i="1"/>
  <c r="O47" i="1"/>
  <c r="N47" i="1"/>
  <c r="K47" i="1"/>
  <c r="H47" i="1"/>
  <c r="M46" i="1"/>
  <c r="L46" i="1" s="1"/>
  <c r="K46" i="1"/>
  <c r="M45" i="1"/>
  <c r="L45" i="1" s="1"/>
  <c r="K45" i="1"/>
  <c r="G45" i="1" s="1"/>
  <c r="M44" i="1"/>
  <c r="L44" i="1" s="1"/>
  <c r="K44" i="1"/>
  <c r="M43" i="1"/>
  <c r="L43" i="1" s="1"/>
  <c r="K43" i="1"/>
  <c r="G43" i="1" s="1"/>
  <c r="M42" i="1"/>
  <c r="L42" i="1" s="1"/>
  <c r="K42" i="1"/>
  <c r="G42" i="1" s="1"/>
  <c r="S41" i="1"/>
  <c r="Q41" i="1"/>
  <c r="P41" i="1"/>
  <c r="O41" i="1"/>
  <c r="N41" i="1"/>
  <c r="J41" i="1"/>
  <c r="I41" i="1"/>
  <c r="H41" i="1"/>
  <c r="M40" i="1"/>
  <c r="L40" i="1" s="1"/>
  <c r="J40" i="1"/>
  <c r="G40" i="1" s="1"/>
  <c r="M39" i="1"/>
  <c r="L39" i="1" s="1"/>
  <c r="J39" i="1"/>
  <c r="S38" i="1"/>
  <c r="Q38" i="1"/>
  <c r="P38" i="1"/>
  <c r="O38" i="1"/>
  <c r="N38" i="1"/>
  <c r="K38" i="1"/>
  <c r="I38" i="1"/>
  <c r="H38" i="1"/>
  <c r="M37" i="1"/>
  <c r="L37" i="1" s="1"/>
  <c r="J37" i="1"/>
  <c r="G37" i="1" s="1"/>
  <c r="M36" i="1"/>
  <c r="L36" i="1" s="1"/>
  <c r="J36" i="1"/>
  <c r="G36" i="1" s="1"/>
  <c r="M35" i="1"/>
  <c r="L35" i="1" s="1"/>
  <c r="J35" i="1"/>
  <c r="G35" i="1" s="1"/>
  <c r="M34" i="1"/>
  <c r="L34" i="1" s="1"/>
  <c r="J34" i="1"/>
  <c r="G34" i="1" s="1"/>
  <c r="M33" i="1"/>
  <c r="L33" i="1" s="1"/>
  <c r="J33" i="1"/>
  <c r="G33" i="1" s="1"/>
  <c r="M32" i="1"/>
  <c r="L32" i="1" s="1"/>
  <c r="J32" i="1"/>
  <c r="G32" i="1" s="1"/>
  <c r="M31" i="1"/>
  <c r="L31" i="1" s="1"/>
  <c r="J31" i="1"/>
  <c r="G31" i="1" s="1"/>
  <c r="M30" i="1"/>
  <c r="L30" i="1" s="1"/>
  <c r="J30" i="1"/>
  <c r="G30" i="1"/>
  <c r="S29" i="1"/>
  <c r="Q29" i="1"/>
  <c r="Q54" i="1" s="1"/>
  <c r="P29" i="1"/>
  <c r="O29" i="1"/>
  <c r="O54" i="1" s="1"/>
  <c r="N29" i="1"/>
  <c r="K29" i="1"/>
  <c r="I29" i="1"/>
  <c r="H29" i="1"/>
  <c r="M28" i="1"/>
  <c r="L28" i="1" s="1"/>
  <c r="I28" i="1"/>
  <c r="G28" i="1" s="1"/>
  <c r="S27" i="1"/>
  <c r="Q27" i="1"/>
  <c r="P27" i="1"/>
  <c r="O27" i="1"/>
  <c r="N27" i="1"/>
  <c r="K27" i="1"/>
  <c r="J27" i="1"/>
  <c r="H27" i="1"/>
  <c r="M26" i="1"/>
  <c r="L26" i="1" s="1"/>
  <c r="I26" i="1"/>
  <c r="G26" i="1" s="1"/>
  <c r="M25" i="1"/>
  <c r="L25" i="1" s="1"/>
  <c r="I25" i="1"/>
  <c r="S24" i="1"/>
  <c r="Q24" i="1"/>
  <c r="P24" i="1"/>
  <c r="O24" i="1"/>
  <c r="N24" i="1"/>
  <c r="K24" i="1"/>
  <c r="J24" i="1"/>
  <c r="H24" i="1"/>
  <c r="M23" i="1"/>
  <c r="L23" i="1" s="1"/>
  <c r="I23" i="1"/>
  <c r="G23" i="1" s="1"/>
  <c r="R23" i="1" s="1"/>
  <c r="S22" i="1"/>
  <c r="Q22" i="1"/>
  <c r="P22" i="1"/>
  <c r="O22" i="1"/>
  <c r="N22" i="1"/>
  <c r="K22" i="1"/>
  <c r="J22" i="1"/>
  <c r="H22" i="1"/>
  <c r="M21" i="1"/>
  <c r="L21" i="1" s="1"/>
  <c r="I21" i="1"/>
  <c r="G21" i="1" s="1"/>
  <c r="S20" i="1"/>
  <c r="Q20" i="1"/>
  <c r="P20" i="1"/>
  <c r="O20" i="1"/>
  <c r="N20" i="1"/>
  <c r="K20" i="1"/>
  <c r="J20" i="1"/>
  <c r="H20" i="1"/>
  <c r="M19" i="1"/>
  <c r="L19" i="1" s="1"/>
  <c r="I19" i="1"/>
  <c r="G19" i="1" s="1"/>
  <c r="M18" i="1"/>
  <c r="L18" i="1" s="1"/>
  <c r="I18" i="1"/>
  <c r="G18" i="1" s="1"/>
  <c r="M17" i="1"/>
  <c r="L17" i="1" s="1"/>
  <c r="I17" i="1"/>
  <c r="G17" i="1" s="1"/>
  <c r="M16" i="1"/>
  <c r="L16" i="1" s="1"/>
  <c r="I16" i="1"/>
  <c r="G16" i="1" s="1"/>
  <c r="R16" i="1" s="1"/>
  <c r="M15" i="1"/>
  <c r="L15" i="1" s="1"/>
  <c r="I15" i="1"/>
  <c r="G15" i="1" s="1"/>
  <c r="M14" i="1"/>
  <c r="L14" i="1" s="1"/>
  <c r="I14" i="1"/>
  <c r="M13" i="1"/>
  <c r="L13" i="1" s="1"/>
  <c r="I13" i="1"/>
  <c r="G13" i="1" s="1"/>
  <c r="S12" i="1"/>
  <c r="Q12" i="1"/>
  <c r="P12" i="1"/>
  <c r="O12" i="1"/>
  <c r="N12" i="1"/>
  <c r="K12" i="1"/>
  <c r="J12" i="1"/>
  <c r="H12" i="1"/>
  <c r="M11" i="1"/>
  <c r="L11" i="1" s="1"/>
  <c r="I11" i="1"/>
  <c r="G11" i="1" s="1"/>
  <c r="M10" i="1"/>
  <c r="L10" i="1" s="1"/>
  <c r="I10" i="1"/>
  <c r="G10" i="1" s="1"/>
  <c r="R10" i="1" s="1"/>
  <c r="M9" i="1"/>
  <c r="L9" i="1" s="1"/>
  <c r="I9" i="1"/>
  <c r="G9" i="1" s="1"/>
  <c r="M8" i="1"/>
  <c r="L8" i="1" s="1"/>
  <c r="I8" i="1"/>
  <c r="G8" i="1" s="1"/>
  <c r="M7" i="1"/>
  <c r="L7" i="1" s="1"/>
  <c r="I7" i="1"/>
  <c r="S6" i="1"/>
  <c r="Q6" i="1"/>
  <c r="P6" i="1"/>
  <c r="O6" i="1"/>
  <c r="N6" i="1"/>
  <c r="K6" i="1"/>
  <c r="J6" i="1"/>
  <c r="H6" i="1"/>
  <c r="N54" i="1" l="1"/>
  <c r="R8" i="1"/>
  <c r="M22" i="1"/>
  <c r="M27" i="1"/>
  <c r="L27" i="1" s="1"/>
  <c r="M29" i="1"/>
  <c r="L29" i="1" s="1"/>
  <c r="M49" i="1"/>
  <c r="L49" i="1" s="1"/>
  <c r="R52" i="1"/>
  <c r="M47" i="1"/>
  <c r="L47" i="1" s="1"/>
  <c r="N55" i="1"/>
  <c r="R45" i="1"/>
  <c r="R42" i="1"/>
  <c r="M38" i="1"/>
  <c r="L38" i="1" s="1"/>
  <c r="R35" i="1"/>
  <c r="R26" i="1"/>
  <c r="L22" i="1"/>
  <c r="M20" i="1"/>
  <c r="L20" i="1" s="1"/>
  <c r="J38" i="1"/>
  <c r="G38" i="1" s="1"/>
  <c r="I22" i="1"/>
  <c r="G22" i="1" s="1"/>
  <c r="R15" i="1"/>
  <c r="M24" i="1"/>
  <c r="L24" i="1" s="1"/>
  <c r="M41" i="1"/>
  <c r="L41" i="1" s="1"/>
  <c r="O55" i="1"/>
  <c r="M6" i="1"/>
  <c r="L6" i="1" s="1"/>
  <c r="R9" i="1"/>
  <c r="R30" i="1"/>
  <c r="R36" i="1"/>
  <c r="R43" i="1"/>
  <c r="P55" i="1"/>
  <c r="R18" i="1"/>
  <c r="R33" i="1"/>
  <c r="I12" i="1"/>
  <c r="G12" i="1" s="1"/>
  <c r="R13" i="1"/>
  <c r="R34" i="1"/>
  <c r="R40" i="1"/>
  <c r="Q55" i="1"/>
  <c r="P53" i="1"/>
  <c r="S55" i="1"/>
  <c r="R28" i="1"/>
  <c r="R32" i="1"/>
  <c r="M12" i="1"/>
  <c r="L12" i="1" s="1"/>
  <c r="I20" i="1"/>
  <c r="G20" i="1" s="1"/>
  <c r="K41" i="1"/>
  <c r="G41" i="1" s="1"/>
  <c r="S54" i="1"/>
  <c r="Q53" i="1"/>
  <c r="R48" i="1"/>
  <c r="M51" i="1"/>
  <c r="L51" i="1" s="1"/>
  <c r="R11" i="1"/>
  <c r="R17" i="1"/>
  <c r="R19" i="1"/>
  <c r="R31" i="1"/>
  <c r="R21" i="1"/>
  <c r="R37" i="1"/>
  <c r="G7" i="1"/>
  <c r="R7" i="1" s="1"/>
  <c r="G39" i="1"/>
  <c r="R39" i="1" s="1"/>
  <c r="I47" i="1"/>
  <c r="G47" i="1" s="1"/>
  <c r="R47" i="1" s="1"/>
  <c r="G50" i="1"/>
  <c r="R50" i="1" s="1"/>
  <c r="S53" i="1"/>
  <c r="J29" i="1"/>
  <c r="G29" i="1" s="1"/>
  <c r="P54" i="1"/>
  <c r="M54" i="1" s="1"/>
  <c r="I24" i="1"/>
  <c r="G24" i="1" s="1"/>
  <c r="I27" i="1"/>
  <c r="G27" i="1" s="1"/>
  <c r="R27" i="1" s="1"/>
  <c r="G44" i="1"/>
  <c r="R44" i="1" s="1"/>
  <c r="G14" i="1"/>
  <c r="R14" i="1" s="1"/>
  <c r="N53" i="1"/>
  <c r="G46" i="1"/>
  <c r="R46" i="1" s="1"/>
  <c r="O53" i="1"/>
  <c r="I6" i="1"/>
  <c r="G6" i="1" s="1"/>
  <c r="G25" i="1"/>
  <c r="R25" i="1" s="1"/>
  <c r="K51" i="1"/>
  <c r="J49" i="1"/>
  <c r="R29" i="1" l="1"/>
  <c r="R22" i="1"/>
  <c r="L54" i="1"/>
  <c r="R20" i="1"/>
  <c r="M55" i="1"/>
  <c r="L55" i="1" s="1"/>
  <c r="R41" i="1"/>
  <c r="R38" i="1"/>
  <c r="R24" i="1"/>
  <c r="R12" i="1"/>
  <c r="R6" i="1"/>
  <c r="M53" i="1"/>
  <c r="L53" i="1" s="1"/>
  <c r="K55" i="1"/>
  <c r="G55" i="1" s="1"/>
  <c r="G51" i="1"/>
  <c r="R51" i="1" s="1"/>
  <c r="I53" i="1"/>
  <c r="G53" i="1" s="1"/>
  <c r="G49" i="1"/>
  <c r="R49" i="1" s="1"/>
  <c r="J54" i="1"/>
  <c r="G54" i="1" s="1"/>
  <c r="R55" i="1" l="1"/>
  <c r="R54" i="1"/>
  <c r="R53" i="1"/>
</calcChain>
</file>

<file path=xl/sharedStrings.xml><?xml version="1.0" encoding="utf-8"?>
<sst xmlns="http://schemas.openxmlformats.org/spreadsheetml/2006/main" count="451" uniqueCount="228">
  <si>
    <t>Cel polityk</t>
  </si>
  <si>
    <t>Cel szczegółowy</t>
  </si>
  <si>
    <t>Priorytet</t>
  </si>
  <si>
    <t>Wsparcie UE</t>
  </si>
  <si>
    <t xml:space="preserve">Krajowe środki prywatne </t>
  </si>
  <si>
    <t xml:space="preserve">Finansowanie ogółem </t>
  </si>
  <si>
    <t xml:space="preserve">Wkład EBI </t>
  </si>
  <si>
    <t xml:space="preserve">Cel szczegółowy </t>
  </si>
  <si>
    <t>FS</t>
  </si>
  <si>
    <t>EFRR</t>
  </si>
  <si>
    <t>EFS+</t>
  </si>
  <si>
    <t>FST</t>
  </si>
  <si>
    <t>numer</t>
  </si>
  <si>
    <t xml:space="preserve">numer </t>
  </si>
  <si>
    <t>a=b+c+d+e</t>
  </si>
  <si>
    <t>b</t>
  </si>
  <si>
    <t>c</t>
  </si>
  <si>
    <t>d</t>
  </si>
  <si>
    <t>e</t>
  </si>
  <si>
    <t>f= g+k</t>
  </si>
  <si>
    <t>g=h+i+j</t>
  </si>
  <si>
    <t>h</t>
  </si>
  <si>
    <t>i</t>
  </si>
  <si>
    <t>j</t>
  </si>
  <si>
    <t>k</t>
  </si>
  <si>
    <t>l=a+f</t>
  </si>
  <si>
    <t>m</t>
  </si>
  <si>
    <t>CP 1</t>
  </si>
  <si>
    <t>(i) rozwijanie i wzmacnianie zdolności badawczych i innowacyjnych oraz wykorzystywanie zaawansowanych technologii</t>
  </si>
  <si>
    <t>1 Przedsiębiorczość</t>
  </si>
  <si>
    <t>w okresie przejsciowym</t>
  </si>
  <si>
    <t>(ii) czerpanie korzyści z cyfryzacji dla obywateli, przedsiębiorstw, organizacji badawczych i instytucji publicznych</t>
  </si>
  <si>
    <t>(iii) wzmacnianie trwałego wzrostu i konkurencyjności MŚP oraz tworzenie miejsc pracy w MŚP, w tym poprzez inwestycje produkcyjne</t>
  </si>
  <si>
    <t>CP 2</t>
  </si>
  <si>
    <t>(i) wspieranie efektywności energetycznej i redukcji emisji gazów cieplarnianych</t>
  </si>
  <si>
    <t>2 Środowisko</t>
  </si>
  <si>
    <t>(ii) wspieranie energii odnawialnej zgodnie z dyrektywą (UE) 2018/2001, w tym określonymi w niej kryteriami zrównoważonego rozwoju</t>
  </si>
  <si>
    <t>(v) wspieranie dostępu do wody oraz zrównoważonej gospodarki wodnej</t>
  </si>
  <si>
    <t>(vii) wzmacnianie ochrony i zachowania przyrody, różnorodności biologicznej oraz zielonej infrastruktury, w tym na obszarach miejskich, oraz ograniczanie wszelkich rodzajów zanieczyszczenia</t>
  </si>
  <si>
    <t xml:space="preserve">CP 3 </t>
  </si>
  <si>
    <t>(viii) wspieranie zrównoważonej multimodalnej mobilności miejskiej jako elementu transformacji w kierunku gospodarki zeroemisyjnej (EFRR)</t>
  </si>
  <si>
    <t xml:space="preserve">3 Mobilność miejska </t>
  </si>
  <si>
    <t>CP 3</t>
  </si>
  <si>
    <t>(ii) rozwój i udoskonalanie zrównoważonej, odpornej na zmiany klimatu, inteligentnej i intermodalnej mobilności na poziomie krajowym, regionalnym i lokalnym, w tym poprawę dostępu do TEN-T oraz mobilności transgranicznej</t>
  </si>
  <si>
    <t>4 Transport</t>
  </si>
  <si>
    <t>CP 4</t>
  </si>
  <si>
    <t>(v) zapewnianie równego dostępu do opieki zdrowotnej i wspieranie odporności systemów opieki zdrowotnej, w tym podstawowej opieki zdrowotnej, oraz wspieranie przechodzenia od opieki instytucjonalnej do opieki rodzinnej i środowiskowej</t>
  </si>
  <si>
    <t>5 Infrastruktura społeczna</t>
  </si>
  <si>
    <t>(vi) wzmacnianie roli kultury i zrównoważonej turystyki w rozwoju gospodarczym, włączeniu społecznym i innowacjach społecznych</t>
  </si>
  <si>
    <t>CP5</t>
  </si>
  <si>
    <t>(i) wspieranie zintegrowanego i sprzyjającego włączeniu społecznemu rozwoju społecznego, gospodarczego i środowiskowego, kultury, dziedzictwa naturalnego, zrównoważonej turystyki i bezpieczeństwa na obszarach miejskich</t>
  </si>
  <si>
    <t>6 Rozwój terytorialny</t>
  </si>
  <si>
    <t>CP8</t>
  </si>
  <si>
    <t xml:space="preserve"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 </t>
  </si>
  <si>
    <t>8 Sprawiedliwa transformacja</t>
  </si>
  <si>
    <t>PT</t>
  </si>
  <si>
    <t>10 Pomoc techniczna EFRR</t>
  </si>
  <si>
    <t>12 Pomoc techniczna FST</t>
  </si>
  <si>
    <t>EFRR ogółem</t>
  </si>
  <si>
    <t xml:space="preserve">EFS ogółem </t>
  </si>
  <si>
    <t>FST ogółem</t>
  </si>
  <si>
    <t>CS  1.3</t>
  </si>
  <si>
    <t>CS 2.1</t>
  </si>
  <si>
    <t>CS 2.8</t>
  </si>
  <si>
    <t>CS 4.6</t>
  </si>
  <si>
    <t xml:space="preserve">CS 5.1 </t>
  </si>
  <si>
    <t>CS 4.1</t>
  </si>
  <si>
    <t>CS 2.5</t>
  </si>
  <si>
    <t>CS 4.2</t>
  </si>
  <si>
    <t>CS 4.3</t>
  </si>
  <si>
    <t>CS 4.4</t>
  </si>
  <si>
    <t>CS 4.5</t>
  </si>
  <si>
    <t>CS 4.7</t>
  </si>
  <si>
    <t>CS 4.8</t>
  </si>
  <si>
    <t>CS 4.9</t>
  </si>
  <si>
    <t>CS 4.11</t>
  </si>
  <si>
    <t>CS 4.12</t>
  </si>
  <si>
    <t>CS 8.1</t>
  </si>
  <si>
    <t>nd</t>
  </si>
  <si>
    <t>CS 2.2</t>
  </si>
  <si>
    <t>CS 2.7</t>
  </si>
  <si>
    <t>CS 1.1</t>
  </si>
  <si>
    <t>CS 1.2</t>
  </si>
  <si>
    <t>CS 1.3</t>
  </si>
  <si>
    <t>CS 3.2</t>
  </si>
  <si>
    <t>Priorytet (numer)</t>
  </si>
  <si>
    <t>Cel polityk (numer)</t>
  </si>
  <si>
    <t>Działanie (numer)</t>
  </si>
  <si>
    <t>Cel szczegółowy (numer)</t>
  </si>
  <si>
    <t>Zakres interwencji (kod)</t>
  </si>
  <si>
    <t>Orientacyjna alokacja UE (EUR)</t>
  </si>
  <si>
    <t xml:space="preserve"> 01.01</t>
  </si>
  <si>
    <t xml:space="preserve"> 01.02</t>
  </si>
  <si>
    <t xml:space="preserve"> 01.03</t>
  </si>
  <si>
    <t xml:space="preserve"> CS 1.2</t>
  </si>
  <si>
    <t xml:space="preserve"> 01.04</t>
  </si>
  <si>
    <t xml:space="preserve"> CS 1.3</t>
  </si>
  <si>
    <t xml:space="preserve"> 01.05</t>
  </si>
  <si>
    <t xml:space="preserve"> 02.01</t>
  </si>
  <si>
    <t xml:space="preserve"> CS 2.1</t>
  </si>
  <si>
    <t xml:space="preserve"> 02.02</t>
  </si>
  <si>
    <t xml:space="preserve"> 02.03</t>
  </si>
  <si>
    <t xml:space="preserve"> 02.04</t>
  </si>
  <si>
    <t xml:space="preserve"> CS 2.2</t>
  </si>
  <si>
    <t xml:space="preserve"> 02.05</t>
  </si>
  <si>
    <t xml:space="preserve"> 02.06</t>
  </si>
  <si>
    <t xml:space="preserve"> CS 2.5</t>
  </si>
  <si>
    <t xml:space="preserve"> 02.07</t>
  </si>
  <si>
    <t xml:space="preserve"> CS 2.7</t>
  </si>
  <si>
    <t xml:space="preserve"> 03.01</t>
  </si>
  <si>
    <t xml:space="preserve"> CS 2.8</t>
  </si>
  <si>
    <t xml:space="preserve"> 04.01</t>
  </si>
  <si>
    <t xml:space="preserve"> CS 3.2</t>
  </si>
  <si>
    <t>107</t>
  </si>
  <si>
    <t xml:space="preserve"> 05.01</t>
  </si>
  <si>
    <t xml:space="preserve"> CS 4.5</t>
  </si>
  <si>
    <t>128</t>
  </si>
  <si>
    <t>129</t>
  </si>
  <si>
    <t xml:space="preserve"> 05.02</t>
  </si>
  <si>
    <t xml:space="preserve"> CS 4.6</t>
  </si>
  <si>
    <t>165</t>
  </si>
  <si>
    <t xml:space="preserve"> 06.01</t>
  </si>
  <si>
    <t xml:space="preserve"> CS 5.1</t>
  </si>
  <si>
    <t>166</t>
  </si>
  <si>
    <t>168</t>
  </si>
  <si>
    <t>CP6</t>
  </si>
  <si>
    <t xml:space="preserve"> 07.01</t>
  </si>
  <si>
    <t xml:space="preserve"> CS 4.1</t>
  </si>
  <si>
    <t xml:space="preserve"> 07.02</t>
  </si>
  <si>
    <t xml:space="preserve"> CS 4.2</t>
  </si>
  <si>
    <t xml:space="preserve"> 07.03</t>
  </si>
  <si>
    <t xml:space="preserve"> CS 4.3</t>
  </si>
  <si>
    <t xml:space="preserve"> 07.04</t>
  </si>
  <si>
    <t xml:space="preserve"> CS 4.4</t>
  </si>
  <si>
    <t xml:space="preserve"> 07.05</t>
  </si>
  <si>
    <t xml:space="preserve"> CS 4.8</t>
  </si>
  <si>
    <t xml:space="preserve"> 07.06</t>
  </si>
  <si>
    <t xml:space="preserve"> CS 4.9</t>
  </si>
  <si>
    <t xml:space="preserve"> 07.07</t>
  </si>
  <si>
    <t xml:space="preserve"> CS 4.11</t>
  </si>
  <si>
    <t xml:space="preserve"> 07.08</t>
  </si>
  <si>
    <t xml:space="preserve"> CS 4.12</t>
  </si>
  <si>
    <t>CP7</t>
  </si>
  <si>
    <t xml:space="preserve"> 08.01</t>
  </si>
  <si>
    <t xml:space="preserve"> 08.02</t>
  </si>
  <si>
    <t xml:space="preserve"> CS 4.7</t>
  </si>
  <si>
    <t>CP 8</t>
  </si>
  <si>
    <t xml:space="preserve"> 09.01</t>
  </si>
  <si>
    <t xml:space="preserve"> CS 8.1</t>
  </si>
  <si>
    <t xml:space="preserve"> 09.02</t>
  </si>
  <si>
    <t xml:space="preserve"> 09.03</t>
  </si>
  <si>
    <t xml:space="preserve"> 09.04</t>
  </si>
  <si>
    <t>10</t>
  </si>
  <si>
    <t>20</t>
  </si>
  <si>
    <t>21</t>
  </si>
  <si>
    <t>29</t>
  </si>
  <si>
    <t>CP 9</t>
  </si>
  <si>
    <t xml:space="preserve"> 09.05</t>
  </si>
  <si>
    <t>40</t>
  </si>
  <si>
    <t>54</t>
  </si>
  <si>
    <t>137</t>
  </si>
  <si>
    <t xml:space="preserve"> 10.01</t>
  </si>
  <si>
    <t>179</t>
  </si>
  <si>
    <t>180</t>
  </si>
  <si>
    <t>181</t>
  </si>
  <si>
    <t>182</t>
  </si>
  <si>
    <t xml:space="preserve"> 11.01</t>
  </si>
  <si>
    <t xml:space="preserve"> 12.01</t>
  </si>
  <si>
    <t>Ogółem (EUR)</t>
  </si>
  <si>
    <t xml:space="preserve">Kategorie regionów </t>
  </si>
  <si>
    <t xml:space="preserve"> Ogółem </t>
  </si>
  <si>
    <t>Wkład krajowy</t>
  </si>
  <si>
    <t xml:space="preserve">Ogółem </t>
  </si>
  <si>
    <t xml:space="preserve">Krajowe środki publiczne </t>
  </si>
  <si>
    <t xml:space="preserve">Budżet państwa </t>
  </si>
  <si>
    <t xml:space="preserve">Budżet jst </t>
  </si>
  <si>
    <t xml:space="preserve">Inne </t>
  </si>
  <si>
    <t>Priorytet 1</t>
  </si>
  <si>
    <t>Priorytet 2</t>
  </si>
  <si>
    <t>Priorytet 3</t>
  </si>
  <si>
    <t>Priorytet 4</t>
  </si>
  <si>
    <t>Priorytet 5</t>
  </si>
  <si>
    <t>Priorytet 6</t>
  </si>
  <si>
    <t>Priorytet 7</t>
  </si>
  <si>
    <t>Priorytet 8</t>
  </si>
  <si>
    <t>Priorytet 9</t>
  </si>
  <si>
    <t>Działanie 1.1</t>
  </si>
  <si>
    <t>Działanie 1.2</t>
  </si>
  <si>
    <t>Działanie 1.3</t>
  </si>
  <si>
    <t>Działanie 1.4</t>
  </si>
  <si>
    <t xml:space="preserve">Działanie 1.5 </t>
  </si>
  <si>
    <t>Działanie 2.1</t>
  </si>
  <si>
    <t>Działanie 2.2</t>
  </si>
  <si>
    <t>Działanie 2.3</t>
  </si>
  <si>
    <t>Działanie 2.5</t>
  </si>
  <si>
    <t xml:space="preserve">Działanie 2.6 </t>
  </si>
  <si>
    <t xml:space="preserve">Działanie2.7 </t>
  </si>
  <si>
    <t>Działanie2.4</t>
  </si>
  <si>
    <t xml:space="preserve">Działanie3.1 </t>
  </si>
  <si>
    <t>Działanie 4.1</t>
  </si>
  <si>
    <t xml:space="preserve">Działanie 5.1 </t>
  </si>
  <si>
    <t xml:space="preserve">Działanie5.2 </t>
  </si>
  <si>
    <t xml:space="preserve">Działanie 6.1 </t>
  </si>
  <si>
    <t xml:space="preserve">Działanie7.1 </t>
  </si>
  <si>
    <t>Działanie 7.2</t>
  </si>
  <si>
    <t>Działanie 7.3</t>
  </si>
  <si>
    <t>Działanie 7.4</t>
  </si>
  <si>
    <t>Działanie 7.5</t>
  </si>
  <si>
    <t>Działanie 7.6</t>
  </si>
  <si>
    <t>Działanie 7.7</t>
  </si>
  <si>
    <t>Działanie 7.8</t>
  </si>
  <si>
    <t>Działanie 8.1</t>
  </si>
  <si>
    <t xml:space="preserve">Działanie 8.2 </t>
  </si>
  <si>
    <t>Działanie 9.1</t>
  </si>
  <si>
    <t>Działanie 9.2</t>
  </si>
  <si>
    <t>Działanie 9.3</t>
  </si>
  <si>
    <t>Działanie9.4</t>
  </si>
  <si>
    <t>Działanie 9.5</t>
  </si>
  <si>
    <t>Działanie 10.1</t>
  </si>
  <si>
    <t>Działanie 11.1</t>
  </si>
  <si>
    <t>Działanie 12.1</t>
  </si>
  <si>
    <t>Priorytet / Działanie</t>
  </si>
  <si>
    <t>Priorytet 10 Pomoc techniczna</t>
  </si>
  <si>
    <t>Priorytet 11 Pomoc techniczna</t>
  </si>
  <si>
    <t>Priorytet 12 Pomoc techniczna</t>
  </si>
  <si>
    <t>Alokacja programu FEDS 2021-2027 w podziale na działania i zakres interwencji</t>
  </si>
  <si>
    <t>75</t>
  </si>
  <si>
    <t>Załącznik do SZOP FEDS 2021-2027 - Alokacja programu FEDS 2021-2027 w podziale na działania, wsparcie UE i wkład krajowy (w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</si>
</sst>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\ _z_ł_-;\-* #,##0\ _z_ł_-;_-* &quot;-&quot;??\ _z_ł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9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0" xfId="0" applyFont="1" applyFill="1"/>
    <xf numFmtId="0" fontId="9" fillId="0" borderId="0" xfId="0" applyFont="1"/>
    <xf numFmtId="49" fontId="3" fillId="0" borderId="2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right" vertical="center" wrapText="1" inden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 indent="1"/>
    </xf>
    <xf numFmtId="0" fontId="8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65" fontId="3" fillId="2" borderId="0" xfId="0" applyNumberFormat="1" applyFont="1" applyFill="1"/>
    <xf numFmtId="9" fontId="3" fillId="2" borderId="0" xfId="2" applyFont="1" applyFill="1"/>
    <xf numFmtId="0" fontId="2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165" fontId="3" fillId="2" borderId="0" xfId="1" applyNumberFormat="1" applyFont="1" applyFill="1"/>
    <xf numFmtId="9" fontId="3" fillId="2" borderId="0" xfId="0" applyNumberFormat="1" applyFont="1" applyFill="1"/>
    <xf numFmtId="0" fontId="3" fillId="2" borderId="0" xfId="0" applyFont="1" applyFill="1" applyAlignment="1">
      <alignment horizontal="right"/>
    </xf>
    <xf numFmtId="0" fontId="8" fillId="2" borderId="2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165" fontId="8" fillId="2" borderId="11" xfId="1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165" fontId="8" fillId="2" borderId="24" xfId="1" applyNumberFormat="1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165" fontId="4" fillId="2" borderId="12" xfId="1" applyNumberFormat="1" applyFont="1" applyFill="1" applyBorder="1" applyAlignment="1">
      <alignment horizontal="right" vertical="center" wrapText="1"/>
    </xf>
    <xf numFmtId="165" fontId="4" fillId="2" borderId="13" xfId="1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left" vertical="center" wrapText="1"/>
    </xf>
    <xf numFmtId="16" fontId="3" fillId="2" borderId="5" xfId="0" applyNumberFormat="1" applyFont="1" applyFill="1" applyBorder="1" applyAlignment="1">
      <alignment horizontal="left" vertical="center" wrapText="1"/>
    </xf>
    <xf numFmtId="165" fontId="3" fillId="2" borderId="5" xfId="1" applyNumberFormat="1" applyFont="1" applyFill="1" applyBorder="1" applyAlignment="1">
      <alignment horizontal="right" vertical="center" wrapText="1"/>
    </xf>
    <xf numFmtId="165" fontId="3" fillId="2" borderId="5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165" fontId="3" fillId="2" borderId="2" xfId="1" applyNumberFormat="1" applyFont="1" applyFill="1" applyBorder="1" applyAlignment="1">
      <alignment horizontal="right" vertical="center" wrapText="1"/>
    </xf>
    <xf numFmtId="16" fontId="3" fillId="2" borderId="2" xfId="0" applyNumberFormat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horizontal="right" vertical="center" wrapText="1"/>
    </xf>
    <xf numFmtId="165" fontId="3" fillId="2" borderId="1" xfId="1" applyNumberFormat="1" applyFont="1" applyFill="1" applyBorder="1" applyAlignment="1">
      <alignment horizontal="right" vertical="center" wrapText="1"/>
    </xf>
    <xf numFmtId="165" fontId="3" fillId="2" borderId="4" xfId="0" applyNumberFormat="1" applyFont="1" applyFill="1" applyBorder="1" applyAlignment="1">
      <alignment horizontal="right" vertical="center" wrapText="1"/>
    </xf>
    <xf numFmtId="165" fontId="3" fillId="2" borderId="2" xfId="0" applyNumberFormat="1" applyFont="1" applyFill="1" applyBorder="1" applyAlignment="1">
      <alignment horizontal="right" vertical="center" wrapText="1"/>
    </xf>
    <xf numFmtId="165" fontId="2" fillId="2" borderId="0" xfId="0" applyNumberFormat="1" applyFont="1" applyFill="1"/>
    <xf numFmtId="16" fontId="3" fillId="2" borderId="4" xfId="0" applyNumberFormat="1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5" fontId="4" fillId="2" borderId="12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165" fontId="4" fillId="2" borderId="5" xfId="1" applyNumberFormat="1" applyFont="1" applyFill="1" applyBorder="1" applyAlignment="1">
      <alignment horizontal="right" vertical="center" wrapText="1"/>
    </xf>
    <xf numFmtId="165" fontId="4" fillId="2" borderId="2" xfId="1" applyNumberFormat="1" applyFont="1" applyFill="1" applyBorder="1" applyAlignment="1">
      <alignment horizontal="right" vertical="center" wrapText="1"/>
    </xf>
    <xf numFmtId="0" fontId="4" fillId="2" borderId="14" xfId="0" applyFont="1" applyFill="1" applyBorder="1" applyAlignment="1">
      <alignment vertical="center" wrapText="1"/>
    </xf>
    <xf numFmtId="165" fontId="4" fillId="2" borderId="12" xfId="0" applyNumberFormat="1" applyFont="1" applyFill="1" applyBorder="1" applyAlignment="1">
      <alignment horizontal="left" vertical="center" wrapText="1"/>
    </xf>
    <xf numFmtId="165" fontId="4" fillId="2" borderId="13" xfId="0" applyNumberFormat="1" applyFont="1" applyFill="1" applyBorder="1" applyAlignment="1">
      <alignment horizontal="left" vertical="center" wrapText="1"/>
    </xf>
    <xf numFmtId="165" fontId="4" fillId="2" borderId="17" xfId="1" applyNumberFormat="1" applyFont="1" applyFill="1" applyBorder="1" applyAlignment="1">
      <alignment horizontal="right" vertical="center" wrapText="1"/>
    </xf>
    <xf numFmtId="165" fontId="4" fillId="2" borderId="18" xfId="1" applyNumberFormat="1" applyFont="1" applyFill="1" applyBorder="1" applyAlignment="1">
      <alignment horizontal="right" vertical="center" wrapText="1"/>
    </xf>
    <xf numFmtId="0" fontId="6" fillId="2" borderId="0" xfId="0" applyFont="1" applyFill="1"/>
    <xf numFmtId="0" fontId="4" fillId="2" borderId="19" xfId="0" applyFont="1" applyFill="1" applyBorder="1" applyAlignment="1">
      <alignment horizontal="right" vertical="center" wrapText="1" indent="1"/>
    </xf>
    <xf numFmtId="0" fontId="4" fillId="2" borderId="2" xfId="0" applyFont="1" applyFill="1" applyBorder="1" applyAlignment="1">
      <alignment horizontal="right" vertical="center" wrapText="1" indent="1"/>
    </xf>
    <xf numFmtId="165" fontId="4" fillId="2" borderId="20" xfId="1" applyNumberFormat="1" applyFont="1" applyFill="1" applyBorder="1" applyAlignment="1">
      <alignment horizontal="right" vertical="center" wrapText="1"/>
    </xf>
    <xf numFmtId="165" fontId="4" fillId="2" borderId="22" xfId="1" applyNumberFormat="1" applyFont="1" applyFill="1" applyBorder="1" applyAlignment="1">
      <alignment horizontal="right" vertical="center" wrapText="1"/>
    </xf>
    <xf numFmtId="165" fontId="4" fillId="2" borderId="23" xfId="1" applyNumberFormat="1" applyFont="1" applyFill="1" applyBorder="1" applyAlignment="1">
      <alignment horizontal="right" vertical="center" wrapText="1"/>
    </xf>
    <xf numFmtId="165" fontId="3" fillId="0" borderId="2" xfId="1" applyNumberFormat="1" applyFont="1" applyBorder="1" applyAlignment="1">
      <alignment horizontal="right" vertical="center" wrapText="1"/>
    </xf>
    <xf numFmtId="165" fontId="3" fillId="0" borderId="2" xfId="1" applyNumberFormat="1" applyFont="1" applyFill="1" applyBorder="1" applyAlignment="1">
      <alignment horizontal="right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" fontId="3" fillId="0" borderId="2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right" vertical="center" wrapText="1" indent="1"/>
    </xf>
    <xf numFmtId="0" fontId="4" fillId="2" borderId="22" xfId="0" applyFont="1" applyFill="1" applyBorder="1" applyAlignment="1">
      <alignment horizontal="right" vertical="center" wrapText="1" inden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right" vertical="center" wrapText="1" indent="1"/>
    </xf>
    <xf numFmtId="0" fontId="4" fillId="2" borderId="17" xfId="0" applyFont="1" applyFill="1" applyBorder="1" applyAlignment="1">
      <alignment horizontal="right" vertical="center" wrapText="1" indent="1"/>
    </xf>
    <xf numFmtId="0" fontId="4" fillId="2" borderId="2" xfId="0" applyFont="1" applyFill="1" applyBorder="1" applyAlignment="1">
      <alignment horizontal="right" vertical="center" wrapText="1"/>
    </xf>
    <xf numFmtId="16" fontId="3" fillId="2" borderId="4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165" fontId="8" fillId="2" borderId="15" xfId="1" applyNumberFormat="1" applyFont="1" applyFill="1" applyBorder="1" applyAlignment="1">
      <alignment horizontal="center" vertical="center" wrapText="1"/>
    </xf>
    <xf numFmtId="165" fontId="8" fillId="2" borderId="12" xfId="1" applyNumberFormat="1" applyFont="1" applyFill="1" applyBorder="1" applyAlignment="1">
      <alignment horizontal="center" vertical="center" wrapText="1"/>
    </xf>
    <xf numFmtId="165" fontId="8" fillId="2" borderId="13" xfId="1" applyNumberFormat="1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164" fontId="4" fillId="0" borderId="4" xfId="1" applyFont="1" applyFill="1" applyBorder="1" applyAlignment="1">
      <alignment horizontal="center" vertical="center" wrapText="1"/>
    </xf>
    <xf numFmtId="164" fontId="4" fillId="0" borderId="5" xfId="1" applyFont="1" applyFill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F\.RPO%202021-2027\szoop%202021-2027\za&#322;&#261;czniki%20do%20SZOP%2021-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ZOOP - zał 1 -"/>
      <sheetName val="SZOOP - zał 3 AUT"/>
    </sheetNames>
    <sheetDataSet>
      <sheetData sheetId="0"/>
      <sheetData sheetId="1">
        <row r="5">
          <cell r="G5">
            <v>20695955</v>
          </cell>
        </row>
        <row r="6">
          <cell r="G6">
            <v>70757247</v>
          </cell>
        </row>
        <row r="12">
          <cell r="G12">
            <v>25078162</v>
          </cell>
        </row>
        <row r="14">
          <cell r="G14">
            <v>26334486</v>
          </cell>
        </row>
        <row r="16">
          <cell r="G16">
            <v>43900000</v>
          </cell>
        </row>
        <row r="17">
          <cell r="G17">
            <v>41237305</v>
          </cell>
        </row>
        <row r="19">
          <cell r="G19">
            <v>17665496</v>
          </cell>
        </row>
        <row r="20">
          <cell r="G20">
            <v>79695094</v>
          </cell>
        </row>
        <row r="25">
          <cell r="G25">
            <v>13851251</v>
          </cell>
        </row>
        <row r="28">
          <cell r="G28">
            <v>32319585</v>
          </cell>
        </row>
        <row r="30">
          <cell r="G30">
            <v>73949313</v>
          </cell>
        </row>
        <row r="32">
          <cell r="G32">
            <v>123531427</v>
          </cell>
        </row>
        <row r="34">
          <cell r="G34">
            <v>68964945</v>
          </cell>
        </row>
        <row r="39">
          <cell r="G39">
            <v>332285645</v>
          </cell>
        </row>
        <row r="44">
          <cell r="G44">
            <v>81110607</v>
          </cell>
        </row>
        <row r="46">
          <cell r="G46">
            <v>52187998</v>
          </cell>
        </row>
        <row r="49">
          <cell r="G49">
            <v>100312648</v>
          </cell>
        </row>
        <row r="54">
          <cell r="G54">
            <v>111160366</v>
          </cell>
        </row>
        <row r="58">
          <cell r="G58">
            <v>1330000</v>
          </cell>
        </row>
        <row r="59">
          <cell r="G59">
            <v>5000000</v>
          </cell>
        </row>
        <row r="60">
          <cell r="G60">
            <v>37878971</v>
          </cell>
        </row>
        <row r="62">
          <cell r="G62">
            <v>62661740</v>
          </cell>
        </row>
        <row r="66">
          <cell r="G66">
            <v>29341403</v>
          </cell>
        </row>
        <row r="67">
          <cell r="G67">
            <v>79706114</v>
          </cell>
        </row>
        <row r="69">
          <cell r="G69">
            <v>15731577</v>
          </cell>
        </row>
        <row r="70">
          <cell r="G70">
            <v>82189605</v>
          </cell>
        </row>
        <row r="72">
          <cell r="G72">
            <v>36297401</v>
          </cell>
        </row>
        <row r="73">
          <cell r="G73">
            <v>42000000</v>
          </cell>
        </row>
        <row r="77">
          <cell r="G77">
            <v>35000000</v>
          </cell>
        </row>
        <row r="80">
          <cell r="G80">
            <v>15000000</v>
          </cell>
        </row>
        <row r="81">
          <cell r="G81">
            <v>132145366</v>
          </cell>
        </row>
        <row r="88">
          <cell r="G88">
            <v>334178704</v>
          </cell>
        </row>
        <row r="100">
          <cell r="G100">
            <v>50030933</v>
          </cell>
        </row>
        <row r="104">
          <cell r="G104">
            <v>19483467</v>
          </cell>
        </row>
        <row r="108">
          <cell r="G108">
            <v>23263501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C74CE-C499-4788-8909-D24DDD966E5F}">
  <sheetPr>
    <pageSetUpPr fitToPage="1"/>
  </sheetPr>
  <dimension ref="A1:T55"/>
  <sheetViews>
    <sheetView tabSelected="1" topLeftCell="D1" zoomScale="110" zoomScaleNormal="110" workbookViewId="0">
      <pane ySplit="5" topLeftCell="A6" activePane="bottomLeft" state="frozen"/>
      <selection activeCell="D1" sqref="D1"/>
      <selection pane="bottomLeft" activeCell="N2" sqref="N2"/>
    </sheetView>
  </sheetViews>
  <sheetFormatPr defaultRowHeight="15" x14ac:dyDescent="0.25"/>
  <cols>
    <col min="1" max="1" width="24.42578125" style="34" hidden="1" customWidth="1"/>
    <col min="2" max="2" width="22" style="34" hidden="1" customWidth="1"/>
    <col min="3" max="3" width="47.140625" style="27" hidden="1" customWidth="1"/>
    <col min="4" max="4" width="17.7109375" style="27" customWidth="1"/>
    <col min="5" max="5" width="12.7109375" style="33" customWidth="1"/>
    <col min="6" max="6" width="11.7109375" style="34" customWidth="1"/>
    <col min="7" max="7" width="15.7109375" style="35" customWidth="1"/>
    <col min="8" max="8" width="10.140625" style="35" customWidth="1"/>
    <col min="9" max="9" width="15.28515625" style="35" customWidth="1"/>
    <col min="10" max="10" width="13.140625" style="35" customWidth="1"/>
    <col min="11" max="11" width="13.7109375" style="35" customWidth="1"/>
    <col min="12" max="12" width="18.7109375" style="4" customWidth="1"/>
    <col min="13" max="13" width="22.42578125" style="4" customWidth="1"/>
    <col min="14" max="14" width="14.7109375" style="4" customWidth="1"/>
    <col min="15" max="15" width="16.7109375" style="4" bestFit="1" customWidth="1"/>
    <col min="16" max="16" width="16.28515625" style="4" customWidth="1"/>
    <col min="17" max="17" width="13.7109375" style="30" customWidth="1"/>
    <col min="18" max="18" width="15.5703125" style="4" customWidth="1"/>
    <col min="19" max="19" width="15.140625" style="31" customWidth="1"/>
    <col min="20" max="20" width="15.140625" style="31" bestFit="1" customWidth="1"/>
    <col min="21" max="16384" width="9.140625" style="31"/>
  </cols>
  <sheetData>
    <row r="1" spans="1:20" x14ac:dyDescent="0.25">
      <c r="A1" s="26"/>
      <c r="B1" s="26"/>
      <c r="D1" s="28"/>
      <c r="E1" s="83" t="s">
        <v>227</v>
      </c>
      <c r="F1" s="83"/>
      <c r="G1" s="83"/>
      <c r="H1" s="83"/>
      <c r="I1" s="83"/>
      <c r="J1" s="83"/>
      <c r="K1" s="83"/>
      <c r="L1" s="83"/>
      <c r="M1" s="29"/>
      <c r="O1" s="30"/>
    </row>
    <row r="2" spans="1:20" ht="15.75" thickBot="1" x14ac:dyDescent="0.3">
      <c r="A2" s="26"/>
      <c r="B2" s="26"/>
      <c r="D2" s="32"/>
      <c r="L2" s="29"/>
      <c r="M2" s="29"/>
      <c r="O2" s="36"/>
      <c r="P2" s="37"/>
    </row>
    <row r="3" spans="1:20" ht="24" customHeight="1" thickBot="1" x14ac:dyDescent="0.3">
      <c r="A3" s="94" t="s">
        <v>0</v>
      </c>
      <c r="B3" s="94" t="s">
        <v>1</v>
      </c>
      <c r="C3" s="108" t="s">
        <v>2</v>
      </c>
      <c r="D3" s="114" t="s">
        <v>221</v>
      </c>
      <c r="E3" s="114" t="s">
        <v>7</v>
      </c>
      <c r="F3" s="114" t="s">
        <v>169</v>
      </c>
      <c r="G3" s="109" t="s">
        <v>3</v>
      </c>
      <c r="H3" s="110"/>
      <c r="I3" s="110"/>
      <c r="J3" s="110"/>
      <c r="K3" s="111"/>
      <c r="L3" s="38" t="s">
        <v>171</v>
      </c>
      <c r="M3" s="112" t="s">
        <v>173</v>
      </c>
      <c r="N3" s="113"/>
      <c r="O3" s="113"/>
      <c r="P3" s="113"/>
      <c r="Q3" s="98" t="s">
        <v>4</v>
      </c>
      <c r="R3" s="98" t="s">
        <v>5</v>
      </c>
      <c r="S3" s="98" t="s">
        <v>6</v>
      </c>
    </row>
    <row r="4" spans="1:20" ht="24" customHeight="1" thickBot="1" x14ac:dyDescent="0.3">
      <c r="A4" s="95"/>
      <c r="B4" s="95"/>
      <c r="C4" s="108"/>
      <c r="D4" s="115"/>
      <c r="E4" s="115"/>
      <c r="F4" s="115"/>
      <c r="G4" s="41" t="s">
        <v>168</v>
      </c>
      <c r="H4" s="41" t="s">
        <v>8</v>
      </c>
      <c r="I4" s="42" t="s">
        <v>9</v>
      </c>
      <c r="J4" s="41" t="s">
        <v>10</v>
      </c>
      <c r="K4" s="41" t="s">
        <v>11</v>
      </c>
      <c r="L4" s="42" t="s">
        <v>170</v>
      </c>
      <c r="M4" s="40" t="s">
        <v>172</v>
      </c>
      <c r="N4" s="42" t="s">
        <v>174</v>
      </c>
      <c r="O4" s="42" t="s">
        <v>175</v>
      </c>
      <c r="P4" s="42" t="s">
        <v>176</v>
      </c>
      <c r="Q4" s="99"/>
      <c r="R4" s="99"/>
      <c r="S4" s="99"/>
    </row>
    <row r="5" spans="1:20" ht="15" customHeight="1" thickBot="1" x14ac:dyDescent="0.3">
      <c r="A5" s="96"/>
      <c r="B5" s="96"/>
      <c r="C5" s="108"/>
      <c r="D5" s="43" t="s">
        <v>12</v>
      </c>
      <c r="E5" s="44" t="s">
        <v>13</v>
      </c>
      <c r="F5" s="44"/>
      <c r="G5" s="45" t="s">
        <v>14</v>
      </c>
      <c r="H5" s="45" t="s">
        <v>15</v>
      </c>
      <c r="I5" s="44" t="s">
        <v>16</v>
      </c>
      <c r="J5" s="45" t="s">
        <v>17</v>
      </c>
      <c r="K5" s="45" t="s">
        <v>18</v>
      </c>
      <c r="L5" s="44" t="s">
        <v>19</v>
      </c>
      <c r="M5" s="44" t="s">
        <v>20</v>
      </c>
      <c r="N5" s="44" t="s">
        <v>21</v>
      </c>
      <c r="O5" s="44" t="s">
        <v>22</v>
      </c>
      <c r="P5" s="44" t="s">
        <v>23</v>
      </c>
      <c r="Q5" s="44" t="s">
        <v>24</v>
      </c>
      <c r="R5" s="44" t="s">
        <v>25</v>
      </c>
      <c r="S5" s="46" t="s">
        <v>26</v>
      </c>
    </row>
    <row r="6" spans="1:20" ht="15.75" thickBot="1" x14ac:dyDescent="0.3">
      <c r="A6" s="25"/>
      <c r="B6" s="25"/>
      <c r="C6" s="47"/>
      <c r="D6" s="48" t="s">
        <v>177</v>
      </c>
      <c r="E6" s="49"/>
      <c r="F6" s="50"/>
      <c r="G6" s="51">
        <f>H6+I6+J6+K6</f>
        <v>186765850</v>
      </c>
      <c r="H6" s="51">
        <f>SUM(H7:H11)</f>
        <v>0</v>
      </c>
      <c r="I6" s="51">
        <f>SUM(I7:I11)</f>
        <v>186765850</v>
      </c>
      <c r="J6" s="51">
        <f>SUM(J7:J11)</f>
        <v>0</v>
      </c>
      <c r="K6" s="51">
        <f>SUM(K7:K11)</f>
        <v>0</v>
      </c>
      <c r="L6" s="51">
        <f>M6+Q6</f>
        <v>80042507</v>
      </c>
      <c r="M6" s="51">
        <f>N6+O6+P6</f>
        <v>19617479</v>
      </c>
      <c r="N6" s="51">
        <f>SUM(N7:N11)</f>
        <v>0</v>
      </c>
      <c r="O6" s="51">
        <f t="shared" ref="O6:Q6" si="0">SUM(O7:O11)</f>
        <v>19617479</v>
      </c>
      <c r="P6" s="51">
        <f t="shared" si="0"/>
        <v>0</v>
      </c>
      <c r="Q6" s="51">
        <f t="shared" si="0"/>
        <v>60425028</v>
      </c>
      <c r="R6" s="51">
        <f>G6+L6</f>
        <v>266808357</v>
      </c>
      <c r="S6" s="52">
        <f>SUM(S7:S11)</f>
        <v>0</v>
      </c>
    </row>
    <row r="7" spans="1:20" ht="39.75" customHeight="1" x14ac:dyDescent="0.25">
      <c r="A7" s="24" t="s">
        <v>27</v>
      </c>
      <c r="B7" s="24" t="s">
        <v>28</v>
      </c>
      <c r="C7" s="94" t="s">
        <v>29</v>
      </c>
      <c r="D7" s="53" t="s">
        <v>186</v>
      </c>
      <c r="E7" s="54" t="s">
        <v>81</v>
      </c>
      <c r="F7" s="107" t="s">
        <v>30</v>
      </c>
      <c r="G7" s="55">
        <f>H7+I7+J7+K7</f>
        <v>20695955</v>
      </c>
      <c r="H7" s="55">
        <v>0</v>
      </c>
      <c r="I7" s="55">
        <f>'[1]SZOOP - zał 3 AUT'!G5</f>
        <v>20695955</v>
      </c>
      <c r="J7" s="55">
        <v>0</v>
      </c>
      <c r="K7" s="55">
        <v>0</v>
      </c>
      <c r="L7" s="56">
        <f>M7+Q7</f>
        <v>8869695</v>
      </c>
      <c r="M7" s="56">
        <f>N7+O7+P7</f>
        <v>8869695</v>
      </c>
      <c r="N7" s="55">
        <v>0</v>
      </c>
      <c r="O7" s="55">
        <v>8869695</v>
      </c>
      <c r="P7" s="55">
        <v>0</v>
      </c>
      <c r="Q7" s="56">
        <v>0</v>
      </c>
      <c r="R7" s="55">
        <f>G7+L7</f>
        <v>29565650</v>
      </c>
      <c r="S7" s="55">
        <v>0</v>
      </c>
    </row>
    <row r="8" spans="1:20" ht="39.75" customHeight="1" x14ac:dyDescent="0.25">
      <c r="A8" s="24"/>
      <c r="B8" s="24"/>
      <c r="C8" s="95"/>
      <c r="D8" s="54" t="s">
        <v>187</v>
      </c>
      <c r="E8" s="54" t="s">
        <v>81</v>
      </c>
      <c r="F8" s="107"/>
      <c r="G8" s="55">
        <f t="shared" ref="G8:G12" si="1">H8+I8+J8+K8</f>
        <v>70757247</v>
      </c>
      <c r="H8" s="55">
        <v>0</v>
      </c>
      <c r="I8" s="55">
        <f>'[1]SZOOP - zał 3 AUT'!G6</f>
        <v>70757247</v>
      </c>
      <c r="J8" s="55">
        <v>0</v>
      </c>
      <c r="K8" s="55">
        <v>0</v>
      </c>
      <c r="L8" s="56">
        <f t="shared" ref="L8:L55" si="2">M8+Q8</f>
        <v>30324534</v>
      </c>
      <c r="M8" s="56">
        <f t="shared" ref="M8:M11" si="3">N8+O8+P8</f>
        <v>0</v>
      </c>
      <c r="N8" s="55">
        <v>0</v>
      </c>
      <c r="O8" s="55">
        <v>0</v>
      </c>
      <c r="P8" s="55">
        <v>0</v>
      </c>
      <c r="Q8" s="56">
        <v>30324534</v>
      </c>
      <c r="R8" s="55">
        <f t="shared" ref="R8:R55" si="4">G8+L8</f>
        <v>101081781</v>
      </c>
      <c r="S8" s="55">
        <v>0</v>
      </c>
    </row>
    <row r="9" spans="1:20" ht="23.25" customHeight="1" x14ac:dyDescent="0.25">
      <c r="A9" s="25" t="s">
        <v>27</v>
      </c>
      <c r="B9" s="25" t="s">
        <v>31</v>
      </c>
      <c r="C9" s="95"/>
      <c r="D9" s="53" t="s">
        <v>188</v>
      </c>
      <c r="E9" s="57" t="s">
        <v>82</v>
      </c>
      <c r="F9" s="107"/>
      <c r="G9" s="55">
        <f t="shared" si="1"/>
        <v>25078162</v>
      </c>
      <c r="H9" s="58">
        <v>0</v>
      </c>
      <c r="I9" s="55">
        <f>'[1]SZOOP - zał 3 AUT'!G12</f>
        <v>25078162</v>
      </c>
      <c r="J9" s="58">
        <v>0</v>
      </c>
      <c r="K9" s="58">
        <v>0</v>
      </c>
      <c r="L9" s="56">
        <f t="shared" si="2"/>
        <v>10747784</v>
      </c>
      <c r="M9" s="56">
        <f t="shared" si="3"/>
        <v>10747784</v>
      </c>
      <c r="N9" s="58">
        <v>0</v>
      </c>
      <c r="O9" s="55">
        <v>10747784</v>
      </c>
      <c r="P9" s="55">
        <v>0</v>
      </c>
      <c r="Q9" s="56">
        <v>0</v>
      </c>
      <c r="R9" s="55">
        <f t="shared" si="4"/>
        <v>35825946</v>
      </c>
      <c r="S9" s="55">
        <v>0</v>
      </c>
    </row>
    <row r="10" spans="1:20" ht="23.25" customHeight="1" x14ac:dyDescent="0.25">
      <c r="A10" s="25"/>
      <c r="B10" s="25"/>
      <c r="C10" s="95"/>
      <c r="D10" s="53" t="s">
        <v>189</v>
      </c>
      <c r="E10" s="59" t="s">
        <v>83</v>
      </c>
      <c r="F10" s="107"/>
      <c r="G10" s="55">
        <f t="shared" si="1"/>
        <v>26334486</v>
      </c>
      <c r="H10" s="58">
        <v>0</v>
      </c>
      <c r="I10" s="55">
        <f>'[1]SZOOP - zał 3 AUT'!G14</f>
        <v>26334486</v>
      </c>
      <c r="J10" s="58">
        <v>0</v>
      </c>
      <c r="K10" s="58">
        <v>0</v>
      </c>
      <c r="L10" s="56">
        <f t="shared" si="2"/>
        <v>11286208</v>
      </c>
      <c r="M10" s="56">
        <f t="shared" si="3"/>
        <v>0</v>
      </c>
      <c r="N10" s="58">
        <v>0</v>
      </c>
      <c r="O10" s="55">
        <v>0</v>
      </c>
      <c r="P10" s="55">
        <v>0</v>
      </c>
      <c r="Q10" s="56">
        <v>11286208</v>
      </c>
      <c r="R10" s="55">
        <f t="shared" si="4"/>
        <v>37620694</v>
      </c>
      <c r="S10" s="55">
        <v>0</v>
      </c>
    </row>
    <row r="11" spans="1:20" ht="30.75" customHeight="1" thickBot="1" x14ac:dyDescent="0.3">
      <c r="A11" s="25" t="s">
        <v>27</v>
      </c>
      <c r="B11" s="25" t="s">
        <v>32</v>
      </c>
      <c r="C11" s="95"/>
      <c r="D11" s="60" t="s">
        <v>190</v>
      </c>
      <c r="E11" s="61" t="s">
        <v>61</v>
      </c>
      <c r="F11" s="107"/>
      <c r="G11" s="62">
        <f t="shared" si="1"/>
        <v>43900000</v>
      </c>
      <c r="H11" s="63">
        <v>0</v>
      </c>
      <c r="I11" s="62">
        <f>'[1]SZOOP - zał 3 AUT'!G16</f>
        <v>43900000</v>
      </c>
      <c r="J11" s="63">
        <v>0</v>
      </c>
      <c r="K11" s="63">
        <v>0</v>
      </c>
      <c r="L11" s="64">
        <f t="shared" si="2"/>
        <v>18814286</v>
      </c>
      <c r="M11" s="64">
        <f t="shared" si="3"/>
        <v>0</v>
      </c>
      <c r="N11" s="63">
        <v>0</v>
      </c>
      <c r="O11" s="62">
        <v>0</v>
      </c>
      <c r="P11" s="62">
        <v>0</v>
      </c>
      <c r="Q11" s="64">
        <v>18814286</v>
      </c>
      <c r="R11" s="62">
        <f t="shared" si="4"/>
        <v>62714286</v>
      </c>
      <c r="S11" s="62">
        <v>0</v>
      </c>
    </row>
    <row r="12" spans="1:20" ht="15.75" thickBot="1" x14ac:dyDescent="0.3">
      <c r="A12" s="25"/>
      <c r="B12" s="25"/>
      <c r="C12" s="47"/>
      <c r="D12" s="48" t="s">
        <v>178</v>
      </c>
      <c r="E12" s="49"/>
      <c r="F12" s="50"/>
      <c r="G12" s="51">
        <f t="shared" si="1"/>
        <v>382249471</v>
      </c>
      <c r="H12" s="51">
        <f>SUM(H13:H19)</f>
        <v>0</v>
      </c>
      <c r="I12" s="51">
        <f>SUM(I13:I19)</f>
        <v>382249471</v>
      </c>
      <c r="J12" s="51">
        <f>SUM(J13:J19)</f>
        <v>0</v>
      </c>
      <c r="K12" s="51">
        <f>SUM(K13:K19)</f>
        <v>0</v>
      </c>
      <c r="L12" s="51">
        <f t="shared" si="2"/>
        <v>163821202</v>
      </c>
      <c r="M12" s="51">
        <f>N12+O12+P12</f>
        <v>107799501</v>
      </c>
      <c r="N12" s="51">
        <f>SUM(N13:N19)</f>
        <v>0</v>
      </c>
      <c r="O12" s="51">
        <f t="shared" ref="O12:Q12" si="5">SUM(O13:O19)</f>
        <v>107799501</v>
      </c>
      <c r="P12" s="51">
        <f t="shared" si="5"/>
        <v>0</v>
      </c>
      <c r="Q12" s="51">
        <f t="shared" si="5"/>
        <v>56021701</v>
      </c>
      <c r="R12" s="51">
        <f t="shared" si="4"/>
        <v>546070673</v>
      </c>
      <c r="S12" s="52">
        <f>SUM(S13:S19)</f>
        <v>0</v>
      </c>
    </row>
    <row r="13" spans="1:20" ht="33" customHeight="1" x14ac:dyDescent="0.25">
      <c r="A13" s="25" t="s">
        <v>33</v>
      </c>
      <c r="B13" s="25" t="s">
        <v>34</v>
      </c>
      <c r="C13" s="94" t="s">
        <v>35</v>
      </c>
      <c r="D13" s="53" t="s">
        <v>191</v>
      </c>
      <c r="E13" s="53" t="s">
        <v>62</v>
      </c>
      <c r="F13" s="97" t="s">
        <v>30</v>
      </c>
      <c r="G13" s="55">
        <f>H13+I13+J13+K13</f>
        <v>41237305</v>
      </c>
      <c r="H13" s="55">
        <v>0</v>
      </c>
      <c r="I13" s="55">
        <f>'[1]SZOOP - zał 3 AUT'!G17</f>
        <v>41237305</v>
      </c>
      <c r="J13" s="55">
        <v>0</v>
      </c>
      <c r="K13" s="55">
        <v>0</v>
      </c>
      <c r="L13" s="56">
        <f t="shared" si="2"/>
        <v>17673131</v>
      </c>
      <c r="M13" s="56">
        <f>N13+O13+P13</f>
        <v>17673131</v>
      </c>
      <c r="N13" s="55">
        <v>0</v>
      </c>
      <c r="O13" s="55">
        <v>17673131</v>
      </c>
      <c r="P13" s="55">
        <v>0</v>
      </c>
      <c r="Q13" s="56">
        <v>0</v>
      </c>
      <c r="R13" s="55">
        <f t="shared" si="4"/>
        <v>58910436</v>
      </c>
      <c r="S13" s="55">
        <v>0</v>
      </c>
    </row>
    <row r="14" spans="1:20" ht="33" customHeight="1" x14ac:dyDescent="0.25">
      <c r="A14" s="25"/>
      <c r="B14" s="25"/>
      <c r="C14" s="95"/>
      <c r="D14" s="54" t="s">
        <v>192</v>
      </c>
      <c r="E14" s="57" t="s">
        <v>62</v>
      </c>
      <c r="F14" s="97"/>
      <c r="G14" s="58">
        <f t="shared" ref="G14:G55" si="6">H14+I14+J14+K14</f>
        <v>17665496</v>
      </c>
      <c r="H14" s="58">
        <v>0</v>
      </c>
      <c r="I14" s="58">
        <f>'[1]SZOOP - zał 3 AUT'!G19</f>
        <v>17665496</v>
      </c>
      <c r="J14" s="58">
        <v>0</v>
      </c>
      <c r="K14" s="58">
        <v>0</v>
      </c>
      <c r="L14" s="56">
        <f t="shared" si="2"/>
        <v>7570927</v>
      </c>
      <c r="M14" s="65">
        <f t="shared" ref="M14:M37" si="7">N14+O14+P14</f>
        <v>2523642</v>
      </c>
      <c r="N14" s="58">
        <v>0</v>
      </c>
      <c r="O14" s="58">
        <v>2523642</v>
      </c>
      <c r="P14" s="58">
        <v>0</v>
      </c>
      <c r="Q14" s="56">
        <v>5047285</v>
      </c>
      <c r="R14" s="55">
        <f t="shared" si="4"/>
        <v>25236423</v>
      </c>
      <c r="S14" s="55">
        <v>0</v>
      </c>
      <c r="T14" s="66"/>
    </row>
    <row r="15" spans="1:20" ht="33" customHeight="1" x14ac:dyDescent="0.25">
      <c r="A15" s="25"/>
      <c r="B15" s="25"/>
      <c r="C15" s="95"/>
      <c r="D15" s="53" t="s">
        <v>193</v>
      </c>
      <c r="E15" s="57" t="s">
        <v>62</v>
      </c>
      <c r="F15" s="97"/>
      <c r="G15" s="58">
        <f t="shared" si="6"/>
        <v>79695094</v>
      </c>
      <c r="H15" s="58">
        <v>0</v>
      </c>
      <c r="I15" s="58">
        <f>'[1]SZOOP - zał 3 AUT'!G20</f>
        <v>79695094</v>
      </c>
      <c r="J15" s="58">
        <v>0</v>
      </c>
      <c r="K15" s="58">
        <v>0</v>
      </c>
      <c r="L15" s="56">
        <f t="shared" si="2"/>
        <v>34155040</v>
      </c>
      <c r="M15" s="65">
        <f t="shared" si="7"/>
        <v>0</v>
      </c>
      <c r="N15" s="58">
        <v>0</v>
      </c>
      <c r="O15" s="58">
        <v>0</v>
      </c>
      <c r="P15" s="58">
        <v>0</v>
      </c>
      <c r="Q15" s="56">
        <v>34155040</v>
      </c>
      <c r="R15" s="55">
        <f t="shared" si="4"/>
        <v>113850134</v>
      </c>
      <c r="S15" s="55">
        <v>0</v>
      </c>
    </row>
    <row r="16" spans="1:20" ht="33.75" customHeight="1" x14ac:dyDescent="0.25">
      <c r="A16" s="25" t="s">
        <v>33</v>
      </c>
      <c r="B16" s="25" t="s">
        <v>36</v>
      </c>
      <c r="C16" s="95"/>
      <c r="D16" s="53" t="s">
        <v>197</v>
      </c>
      <c r="E16" s="57" t="s">
        <v>79</v>
      </c>
      <c r="F16" s="97"/>
      <c r="G16" s="58">
        <f t="shared" si="6"/>
        <v>13851251</v>
      </c>
      <c r="H16" s="58">
        <v>0</v>
      </c>
      <c r="I16" s="58">
        <f>'[1]SZOOP - zał 3 AUT'!G25</f>
        <v>13851251</v>
      </c>
      <c r="J16" s="58">
        <v>0</v>
      </c>
      <c r="K16" s="58">
        <v>0</v>
      </c>
      <c r="L16" s="56">
        <f t="shared" si="2"/>
        <v>5936250</v>
      </c>
      <c r="M16" s="65">
        <f t="shared" si="7"/>
        <v>2968125</v>
      </c>
      <c r="N16" s="58">
        <v>0</v>
      </c>
      <c r="O16" s="58">
        <v>2968125</v>
      </c>
      <c r="P16" s="58">
        <v>0</v>
      </c>
      <c r="Q16" s="56">
        <v>2968125</v>
      </c>
      <c r="R16" s="55">
        <f t="shared" si="4"/>
        <v>19787501</v>
      </c>
      <c r="S16" s="55">
        <v>0</v>
      </c>
      <c r="T16" s="66"/>
    </row>
    <row r="17" spans="1:19" ht="33.75" customHeight="1" x14ac:dyDescent="0.25">
      <c r="A17" s="25"/>
      <c r="B17" s="25"/>
      <c r="C17" s="95"/>
      <c r="D17" s="53" t="s">
        <v>194</v>
      </c>
      <c r="E17" s="57" t="s">
        <v>79</v>
      </c>
      <c r="F17" s="97"/>
      <c r="G17" s="58">
        <f t="shared" si="6"/>
        <v>32319585</v>
      </c>
      <c r="H17" s="58">
        <v>0</v>
      </c>
      <c r="I17" s="58">
        <f>'[1]SZOOP - zał 3 AUT'!G28</f>
        <v>32319585</v>
      </c>
      <c r="J17" s="58">
        <v>0</v>
      </c>
      <c r="K17" s="58">
        <v>0</v>
      </c>
      <c r="L17" s="56">
        <f t="shared" si="2"/>
        <v>13851251</v>
      </c>
      <c r="M17" s="65">
        <f t="shared" si="7"/>
        <v>0</v>
      </c>
      <c r="N17" s="58">
        <v>0</v>
      </c>
      <c r="O17" s="58">
        <v>0</v>
      </c>
      <c r="P17" s="58">
        <v>0</v>
      </c>
      <c r="Q17" s="56">
        <v>13851251</v>
      </c>
      <c r="R17" s="55">
        <f t="shared" si="4"/>
        <v>46170836</v>
      </c>
      <c r="S17" s="55">
        <v>0</v>
      </c>
    </row>
    <row r="18" spans="1:19" ht="32.25" customHeight="1" x14ac:dyDescent="0.25">
      <c r="A18" s="25" t="s">
        <v>33</v>
      </c>
      <c r="B18" s="25" t="s">
        <v>37</v>
      </c>
      <c r="C18" s="95"/>
      <c r="D18" s="53" t="s">
        <v>195</v>
      </c>
      <c r="E18" s="57" t="s">
        <v>67</v>
      </c>
      <c r="F18" s="97"/>
      <c r="G18" s="58">
        <f t="shared" si="6"/>
        <v>73949313</v>
      </c>
      <c r="H18" s="58">
        <v>0</v>
      </c>
      <c r="I18" s="58">
        <f>'[1]SZOOP - zał 3 AUT'!G30</f>
        <v>73949313</v>
      </c>
      <c r="J18" s="58">
        <v>0</v>
      </c>
      <c r="K18" s="58">
        <v>0</v>
      </c>
      <c r="L18" s="56">
        <f t="shared" si="2"/>
        <v>31692563</v>
      </c>
      <c r="M18" s="65">
        <f t="shared" si="7"/>
        <v>31692563</v>
      </c>
      <c r="N18" s="58">
        <v>0</v>
      </c>
      <c r="O18" s="58">
        <v>31692563</v>
      </c>
      <c r="P18" s="58">
        <v>0</v>
      </c>
      <c r="Q18" s="56">
        <v>0</v>
      </c>
      <c r="R18" s="55">
        <f t="shared" si="4"/>
        <v>105641876</v>
      </c>
      <c r="S18" s="55">
        <v>0</v>
      </c>
    </row>
    <row r="19" spans="1:19" ht="34.5" customHeight="1" thickBot="1" x14ac:dyDescent="0.3">
      <c r="A19" s="25" t="s">
        <v>33</v>
      </c>
      <c r="B19" s="25" t="s">
        <v>38</v>
      </c>
      <c r="C19" s="96"/>
      <c r="D19" s="67" t="s">
        <v>196</v>
      </c>
      <c r="E19" s="61" t="s">
        <v>80</v>
      </c>
      <c r="F19" s="97"/>
      <c r="G19" s="63">
        <f t="shared" si="6"/>
        <v>123531427</v>
      </c>
      <c r="H19" s="63">
        <v>0</v>
      </c>
      <c r="I19" s="63">
        <f>'[1]SZOOP - zał 3 AUT'!G32</f>
        <v>123531427</v>
      </c>
      <c r="J19" s="63">
        <v>0</v>
      </c>
      <c r="K19" s="63">
        <v>0</v>
      </c>
      <c r="L19" s="64">
        <f t="shared" si="2"/>
        <v>52942040</v>
      </c>
      <c r="M19" s="68">
        <f t="shared" si="7"/>
        <v>52942040</v>
      </c>
      <c r="N19" s="63">
        <v>0</v>
      </c>
      <c r="O19" s="63">
        <v>52942040</v>
      </c>
      <c r="P19" s="63">
        <v>0</v>
      </c>
      <c r="Q19" s="64">
        <v>0</v>
      </c>
      <c r="R19" s="62">
        <f t="shared" si="4"/>
        <v>176473467</v>
      </c>
      <c r="S19" s="62">
        <v>0</v>
      </c>
    </row>
    <row r="20" spans="1:19" ht="15.75" thickBot="1" x14ac:dyDescent="0.3">
      <c r="A20" s="25"/>
      <c r="B20" s="25"/>
      <c r="C20" s="47"/>
      <c r="D20" s="48" t="s">
        <v>179</v>
      </c>
      <c r="E20" s="49"/>
      <c r="F20" s="50"/>
      <c r="G20" s="51">
        <f t="shared" si="6"/>
        <v>68964945</v>
      </c>
      <c r="H20" s="51">
        <f>H21</f>
        <v>0</v>
      </c>
      <c r="I20" s="51">
        <f>I21</f>
        <v>68964945</v>
      </c>
      <c r="J20" s="51">
        <f>J21</f>
        <v>0</v>
      </c>
      <c r="K20" s="51">
        <f>K21</f>
        <v>0</v>
      </c>
      <c r="L20" s="69">
        <f t="shared" si="2"/>
        <v>29556405</v>
      </c>
      <c r="M20" s="51">
        <f t="shared" si="7"/>
        <v>29556405</v>
      </c>
      <c r="N20" s="51">
        <f>N21</f>
        <v>0</v>
      </c>
      <c r="O20" s="51">
        <f t="shared" ref="O20:Q20" si="8">O21</f>
        <v>29556405</v>
      </c>
      <c r="P20" s="51">
        <f t="shared" si="8"/>
        <v>0</v>
      </c>
      <c r="Q20" s="51">
        <f t="shared" si="8"/>
        <v>0</v>
      </c>
      <c r="R20" s="51">
        <f t="shared" si="4"/>
        <v>98521350</v>
      </c>
      <c r="S20" s="52">
        <f>S21</f>
        <v>0</v>
      </c>
    </row>
    <row r="21" spans="1:19" ht="33.75" customHeight="1" thickBot="1" x14ac:dyDescent="0.3">
      <c r="A21" s="25" t="s">
        <v>39</v>
      </c>
      <c r="B21" s="25" t="s">
        <v>40</v>
      </c>
      <c r="C21" s="70" t="s">
        <v>41</v>
      </c>
      <c r="D21" s="60" t="s">
        <v>198</v>
      </c>
      <c r="E21" s="67" t="s">
        <v>63</v>
      </c>
      <c r="F21" s="23" t="s">
        <v>30</v>
      </c>
      <c r="G21" s="62">
        <f t="shared" si="6"/>
        <v>68964945</v>
      </c>
      <c r="H21" s="62">
        <v>0</v>
      </c>
      <c r="I21" s="62">
        <f>'[1]SZOOP - zał 3 AUT'!G34</f>
        <v>68964945</v>
      </c>
      <c r="J21" s="62">
        <v>0</v>
      </c>
      <c r="K21" s="62">
        <v>0</v>
      </c>
      <c r="L21" s="64">
        <f t="shared" si="2"/>
        <v>29556405</v>
      </c>
      <c r="M21" s="64">
        <f t="shared" si="7"/>
        <v>29556405</v>
      </c>
      <c r="N21" s="62">
        <v>0</v>
      </c>
      <c r="O21" s="62">
        <v>29556405</v>
      </c>
      <c r="P21" s="62">
        <v>0</v>
      </c>
      <c r="Q21" s="64">
        <v>0</v>
      </c>
      <c r="R21" s="62">
        <f t="shared" si="4"/>
        <v>98521350</v>
      </c>
      <c r="S21" s="62">
        <v>0</v>
      </c>
    </row>
    <row r="22" spans="1:19" ht="15.75" thickBot="1" x14ac:dyDescent="0.3">
      <c r="A22" s="25"/>
      <c r="B22" s="25"/>
      <c r="C22" s="47"/>
      <c r="D22" s="48" t="s">
        <v>180</v>
      </c>
      <c r="E22" s="49"/>
      <c r="F22" s="50"/>
      <c r="G22" s="51">
        <f t="shared" si="6"/>
        <v>332285645</v>
      </c>
      <c r="H22" s="51">
        <f>H23</f>
        <v>0</v>
      </c>
      <c r="I22" s="51">
        <f>I23</f>
        <v>332285645</v>
      </c>
      <c r="J22" s="51">
        <f>J23</f>
        <v>0</v>
      </c>
      <c r="K22" s="51">
        <f>K23</f>
        <v>0</v>
      </c>
      <c r="L22" s="51">
        <f t="shared" si="2"/>
        <v>142408134</v>
      </c>
      <c r="M22" s="51">
        <f t="shared" si="7"/>
        <v>142408134</v>
      </c>
      <c r="N22" s="51">
        <f>N23</f>
        <v>0</v>
      </c>
      <c r="O22" s="51">
        <f t="shared" ref="O22:Q22" si="9">O23</f>
        <v>142408134</v>
      </c>
      <c r="P22" s="51">
        <f t="shared" si="9"/>
        <v>0</v>
      </c>
      <c r="Q22" s="51">
        <f t="shared" si="9"/>
        <v>0</v>
      </c>
      <c r="R22" s="51">
        <f t="shared" si="4"/>
        <v>474693779</v>
      </c>
      <c r="S22" s="52">
        <f>S23</f>
        <v>0</v>
      </c>
    </row>
    <row r="23" spans="1:19" ht="36.75" customHeight="1" thickBot="1" x14ac:dyDescent="0.3">
      <c r="A23" s="25" t="s">
        <v>42</v>
      </c>
      <c r="B23" s="71" t="s">
        <v>43</v>
      </c>
      <c r="C23" s="70" t="s">
        <v>44</v>
      </c>
      <c r="D23" s="60" t="s">
        <v>199</v>
      </c>
      <c r="E23" s="67" t="s">
        <v>84</v>
      </c>
      <c r="F23" s="23" t="s">
        <v>30</v>
      </c>
      <c r="G23" s="62">
        <f t="shared" si="6"/>
        <v>332285645</v>
      </c>
      <c r="H23" s="62">
        <v>0</v>
      </c>
      <c r="I23" s="62">
        <f>'[1]SZOOP - zał 3 AUT'!G39</f>
        <v>332285645</v>
      </c>
      <c r="J23" s="62">
        <v>0</v>
      </c>
      <c r="K23" s="62">
        <v>0</v>
      </c>
      <c r="L23" s="64">
        <f t="shared" si="2"/>
        <v>142408134</v>
      </c>
      <c r="M23" s="64">
        <f t="shared" si="7"/>
        <v>142408134</v>
      </c>
      <c r="N23" s="62">
        <v>0</v>
      </c>
      <c r="O23" s="62">
        <v>142408134</v>
      </c>
      <c r="P23" s="62">
        <v>0</v>
      </c>
      <c r="Q23" s="64">
        <v>0</v>
      </c>
      <c r="R23" s="62">
        <f t="shared" si="4"/>
        <v>474693779</v>
      </c>
      <c r="S23" s="62">
        <v>0</v>
      </c>
    </row>
    <row r="24" spans="1:19" ht="15.75" thickBot="1" x14ac:dyDescent="0.3">
      <c r="A24" s="25"/>
      <c r="B24" s="25"/>
      <c r="C24" s="47"/>
      <c r="D24" s="48" t="s">
        <v>181</v>
      </c>
      <c r="E24" s="49"/>
      <c r="F24" s="50"/>
      <c r="G24" s="51">
        <f t="shared" si="6"/>
        <v>133298605</v>
      </c>
      <c r="H24" s="51">
        <f>H25+H26</f>
        <v>0</v>
      </c>
      <c r="I24" s="51">
        <f>I25+I26</f>
        <v>133298605</v>
      </c>
      <c r="J24" s="51">
        <f>J25+J26</f>
        <v>0</v>
      </c>
      <c r="K24" s="51">
        <f>K25+K26</f>
        <v>0</v>
      </c>
      <c r="L24" s="51">
        <f t="shared" si="2"/>
        <v>57127974</v>
      </c>
      <c r="M24" s="51">
        <f t="shared" si="7"/>
        <v>45540744</v>
      </c>
      <c r="N24" s="51">
        <f>N25+N26</f>
        <v>0</v>
      </c>
      <c r="O24" s="51">
        <f t="shared" ref="O24:Q24" si="10">O25+O26</f>
        <v>45540744</v>
      </c>
      <c r="P24" s="51">
        <f t="shared" si="10"/>
        <v>0</v>
      </c>
      <c r="Q24" s="51">
        <f t="shared" si="10"/>
        <v>11587230</v>
      </c>
      <c r="R24" s="51">
        <f t="shared" si="4"/>
        <v>190426579</v>
      </c>
      <c r="S24" s="52">
        <f>S25+S26</f>
        <v>0</v>
      </c>
    </row>
    <row r="25" spans="1:19" ht="36" customHeight="1" x14ac:dyDescent="0.25">
      <c r="A25" s="25" t="s">
        <v>45</v>
      </c>
      <c r="B25" s="25" t="s">
        <v>46</v>
      </c>
      <c r="C25" s="94" t="s">
        <v>47</v>
      </c>
      <c r="D25" s="53" t="s">
        <v>200</v>
      </c>
      <c r="E25" s="53" t="s">
        <v>71</v>
      </c>
      <c r="F25" s="97" t="s">
        <v>30</v>
      </c>
      <c r="G25" s="55">
        <f t="shared" si="6"/>
        <v>81110607</v>
      </c>
      <c r="H25" s="55">
        <v>0</v>
      </c>
      <c r="I25" s="55">
        <f>'[1]SZOOP - zał 3 AUT'!G44</f>
        <v>81110607</v>
      </c>
      <c r="J25" s="55">
        <v>0</v>
      </c>
      <c r="K25" s="55">
        <v>0</v>
      </c>
      <c r="L25" s="56">
        <f t="shared" si="2"/>
        <v>34761689</v>
      </c>
      <c r="M25" s="56">
        <f t="shared" si="7"/>
        <v>23174459</v>
      </c>
      <c r="N25" s="55">
        <v>0</v>
      </c>
      <c r="O25" s="55">
        <v>23174459</v>
      </c>
      <c r="P25" s="55">
        <v>0</v>
      </c>
      <c r="Q25" s="56">
        <v>11587230</v>
      </c>
      <c r="R25" s="55">
        <f t="shared" si="4"/>
        <v>115872296</v>
      </c>
      <c r="S25" s="55">
        <v>0</v>
      </c>
    </row>
    <row r="26" spans="1:19" ht="30" customHeight="1" thickBot="1" x14ac:dyDescent="0.3">
      <c r="A26" s="22" t="s">
        <v>45</v>
      </c>
      <c r="B26" s="25" t="s">
        <v>48</v>
      </c>
      <c r="C26" s="96"/>
      <c r="D26" s="60" t="s">
        <v>201</v>
      </c>
      <c r="E26" s="61" t="s">
        <v>64</v>
      </c>
      <c r="F26" s="97"/>
      <c r="G26" s="63">
        <f t="shared" si="6"/>
        <v>52187998</v>
      </c>
      <c r="H26" s="63">
        <v>0</v>
      </c>
      <c r="I26" s="63">
        <f>'[1]SZOOP - zał 3 AUT'!G46</f>
        <v>52187998</v>
      </c>
      <c r="J26" s="63">
        <v>0</v>
      </c>
      <c r="K26" s="63">
        <v>0</v>
      </c>
      <c r="L26" s="64">
        <f t="shared" si="2"/>
        <v>22366285</v>
      </c>
      <c r="M26" s="68">
        <f t="shared" si="7"/>
        <v>22366285</v>
      </c>
      <c r="N26" s="63">
        <v>0</v>
      </c>
      <c r="O26" s="63">
        <v>22366285</v>
      </c>
      <c r="P26" s="63">
        <v>0</v>
      </c>
      <c r="Q26" s="64">
        <v>0</v>
      </c>
      <c r="R26" s="62">
        <f t="shared" si="4"/>
        <v>74554283</v>
      </c>
      <c r="S26" s="62">
        <v>0</v>
      </c>
    </row>
    <row r="27" spans="1:19" ht="15.75" thickBot="1" x14ac:dyDescent="0.3">
      <c r="A27" s="25"/>
      <c r="B27" s="25"/>
      <c r="C27" s="47"/>
      <c r="D27" s="48" t="s">
        <v>182</v>
      </c>
      <c r="E27" s="49"/>
      <c r="F27" s="50"/>
      <c r="G27" s="51">
        <f t="shared" si="6"/>
        <v>100312648</v>
      </c>
      <c r="H27" s="51">
        <f>H28</f>
        <v>0</v>
      </c>
      <c r="I27" s="51">
        <f>I28</f>
        <v>100312648</v>
      </c>
      <c r="J27" s="51">
        <f>J28</f>
        <v>0</v>
      </c>
      <c r="K27" s="51">
        <f>K28</f>
        <v>0</v>
      </c>
      <c r="L27" s="51">
        <f t="shared" si="2"/>
        <v>42991135</v>
      </c>
      <c r="M27" s="51">
        <f t="shared" si="7"/>
        <v>42991135</v>
      </c>
      <c r="N27" s="51">
        <f>N28</f>
        <v>0</v>
      </c>
      <c r="O27" s="51">
        <f t="shared" ref="O27:Q27" si="11">O28</f>
        <v>42991135</v>
      </c>
      <c r="P27" s="51">
        <f t="shared" si="11"/>
        <v>0</v>
      </c>
      <c r="Q27" s="51">
        <f t="shared" si="11"/>
        <v>0</v>
      </c>
      <c r="R27" s="51">
        <f t="shared" si="4"/>
        <v>143303783</v>
      </c>
      <c r="S27" s="52">
        <f>S28</f>
        <v>0</v>
      </c>
    </row>
    <row r="28" spans="1:19" ht="39.75" customHeight="1" thickBot="1" x14ac:dyDescent="0.3">
      <c r="A28" s="22" t="s">
        <v>49</v>
      </c>
      <c r="B28" s="23" t="s">
        <v>50</v>
      </c>
      <c r="C28" s="39" t="s">
        <v>51</v>
      </c>
      <c r="D28" s="60" t="s">
        <v>202</v>
      </c>
      <c r="E28" s="60" t="s">
        <v>65</v>
      </c>
      <c r="F28" s="23" t="s">
        <v>30</v>
      </c>
      <c r="G28" s="62">
        <f t="shared" si="6"/>
        <v>100312648</v>
      </c>
      <c r="H28" s="62">
        <v>0</v>
      </c>
      <c r="I28" s="62">
        <f>'[1]SZOOP - zał 3 AUT'!G49</f>
        <v>100312648</v>
      </c>
      <c r="J28" s="62">
        <v>0</v>
      </c>
      <c r="K28" s="62">
        <v>0</v>
      </c>
      <c r="L28" s="64">
        <f t="shared" si="2"/>
        <v>42991135</v>
      </c>
      <c r="M28" s="64">
        <f t="shared" si="7"/>
        <v>42991135</v>
      </c>
      <c r="N28" s="62">
        <v>0</v>
      </c>
      <c r="O28" s="62">
        <v>42991135</v>
      </c>
      <c r="P28" s="62">
        <v>0</v>
      </c>
      <c r="Q28" s="64">
        <v>0</v>
      </c>
      <c r="R28" s="62">
        <f t="shared" si="4"/>
        <v>143303783</v>
      </c>
      <c r="S28" s="62">
        <v>0</v>
      </c>
    </row>
    <row r="29" spans="1:19" ht="15.75" thickBot="1" x14ac:dyDescent="0.3">
      <c r="A29" s="25"/>
      <c r="B29" s="25"/>
      <c r="C29" s="47"/>
      <c r="D29" s="48" t="s">
        <v>183</v>
      </c>
      <c r="E29" s="49"/>
      <c r="F29" s="50"/>
      <c r="G29" s="51">
        <f t="shared" si="6"/>
        <v>342810171</v>
      </c>
      <c r="H29" s="51">
        <f>SUM(H30:H37)</f>
        <v>0</v>
      </c>
      <c r="I29" s="51">
        <f>SUM(I30:I37)</f>
        <v>0</v>
      </c>
      <c r="J29" s="51">
        <f t="shared" ref="J29:K29" si="12">SUM(J30:J37)</f>
        <v>342810171</v>
      </c>
      <c r="K29" s="51">
        <f t="shared" si="12"/>
        <v>0</v>
      </c>
      <c r="L29" s="51">
        <f t="shared" si="2"/>
        <v>146918645</v>
      </c>
      <c r="M29" s="51">
        <f t="shared" si="7"/>
        <v>9146050</v>
      </c>
      <c r="N29" s="51">
        <f>SUM(N30:N37)</f>
        <v>0</v>
      </c>
      <c r="O29" s="51">
        <f t="shared" ref="O29:Q29" si="13">SUM(O30:O37)</f>
        <v>9146050</v>
      </c>
      <c r="P29" s="51">
        <f t="shared" si="13"/>
        <v>0</v>
      </c>
      <c r="Q29" s="51">
        <f t="shared" si="13"/>
        <v>137772595</v>
      </c>
      <c r="R29" s="51">
        <f t="shared" si="4"/>
        <v>489728816</v>
      </c>
      <c r="S29" s="52">
        <f>SUM(S30:S37)</f>
        <v>0</v>
      </c>
    </row>
    <row r="30" spans="1:19" ht="39.75" customHeight="1" x14ac:dyDescent="0.25">
      <c r="A30" s="22"/>
      <c r="B30" s="23"/>
      <c r="C30" s="39"/>
      <c r="D30" s="54" t="s">
        <v>203</v>
      </c>
      <c r="E30" s="60" t="s">
        <v>66</v>
      </c>
      <c r="F30" s="97" t="s">
        <v>30</v>
      </c>
      <c r="G30" s="55">
        <f t="shared" si="6"/>
        <v>111160366</v>
      </c>
      <c r="H30" s="55">
        <v>0</v>
      </c>
      <c r="I30" s="55">
        <v>0</v>
      </c>
      <c r="J30" s="55">
        <f>'[1]SZOOP - zał 3 AUT'!G54</f>
        <v>111160366</v>
      </c>
      <c r="K30" s="55">
        <v>0</v>
      </c>
      <c r="L30" s="56">
        <f t="shared" si="2"/>
        <v>47640157</v>
      </c>
      <c r="M30" s="56">
        <f t="shared" si="7"/>
        <v>1037143</v>
      </c>
      <c r="N30" s="55">
        <v>0</v>
      </c>
      <c r="O30" s="55">
        <v>1037143</v>
      </c>
      <c r="P30" s="55">
        <v>0</v>
      </c>
      <c r="Q30" s="56">
        <v>46603014</v>
      </c>
      <c r="R30" s="55">
        <f t="shared" si="4"/>
        <v>158800523</v>
      </c>
      <c r="S30" s="55">
        <v>0</v>
      </c>
    </row>
    <row r="31" spans="1:19" ht="39.75" customHeight="1" x14ac:dyDescent="0.25">
      <c r="A31" s="22"/>
      <c r="B31" s="23"/>
      <c r="C31" s="39"/>
      <c r="D31" s="54" t="s">
        <v>204</v>
      </c>
      <c r="E31" s="61" t="s">
        <v>68</v>
      </c>
      <c r="F31" s="97"/>
      <c r="G31" s="58">
        <f t="shared" si="6"/>
        <v>1330000</v>
      </c>
      <c r="H31" s="58">
        <v>0</v>
      </c>
      <c r="I31" s="58">
        <v>0</v>
      </c>
      <c r="J31" s="58">
        <f>'[1]SZOOP - zał 3 AUT'!G58</f>
        <v>1330000</v>
      </c>
      <c r="K31" s="58">
        <v>0</v>
      </c>
      <c r="L31" s="56">
        <f t="shared" si="2"/>
        <v>570000</v>
      </c>
      <c r="M31" s="65">
        <f t="shared" si="7"/>
        <v>570000</v>
      </c>
      <c r="N31" s="58">
        <v>0</v>
      </c>
      <c r="O31" s="58">
        <v>570000</v>
      </c>
      <c r="P31" s="58">
        <v>0</v>
      </c>
      <c r="Q31" s="56">
        <v>0</v>
      </c>
      <c r="R31" s="55">
        <f t="shared" si="4"/>
        <v>1900000</v>
      </c>
      <c r="S31" s="55">
        <v>0</v>
      </c>
    </row>
    <row r="32" spans="1:19" ht="39.75" customHeight="1" x14ac:dyDescent="0.25">
      <c r="A32" s="22"/>
      <c r="B32" s="23"/>
      <c r="C32" s="39"/>
      <c r="D32" s="54" t="s">
        <v>205</v>
      </c>
      <c r="E32" s="61" t="s">
        <v>69</v>
      </c>
      <c r="F32" s="97"/>
      <c r="G32" s="58">
        <f t="shared" si="6"/>
        <v>5000000</v>
      </c>
      <c r="H32" s="58">
        <v>0</v>
      </c>
      <c r="I32" s="58">
        <v>0</v>
      </c>
      <c r="J32" s="58">
        <f>'[1]SZOOP - zał 3 AUT'!G59</f>
        <v>5000000</v>
      </c>
      <c r="K32" s="58">
        <v>0</v>
      </c>
      <c r="L32" s="56">
        <f t="shared" si="2"/>
        <v>2142858</v>
      </c>
      <c r="M32" s="65">
        <f t="shared" si="7"/>
        <v>96429</v>
      </c>
      <c r="N32" s="58">
        <v>0</v>
      </c>
      <c r="O32" s="58">
        <v>96429</v>
      </c>
      <c r="P32" s="58">
        <v>0</v>
      </c>
      <c r="Q32" s="56">
        <v>2046429</v>
      </c>
      <c r="R32" s="55">
        <f t="shared" si="4"/>
        <v>7142858</v>
      </c>
      <c r="S32" s="55">
        <v>0</v>
      </c>
    </row>
    <row r="33" spans="1:20" ht="39.75" customHeight="1" x14ac:dyDescent="0.25">
      <c r="A33" s="22"/>
      <c r="B33" s="23"/>
      <c r="C33" s="39"/>
      <c r="D33" s="54" t="s">
        <v>206</v>
      </c>
      <c r="E33" s="61" t="s">
        <v>70</v>
      </c>
      <c r="F33" s="97"/>
      <c r="G33" s="58">
        <f t="shared" si="6"/>
        <v>37878971</v>
      </c>
      <c r="H33" s="58">
        <v>0</v>
      </c>
      <c r="I33" s="58">
        <v>0</v>
      </c>
      <c r="J33" s="58">
        <f>'[1]SZOOP - zał 3 AUT'!G60</f>
        <v>37878971</v>
      </c>
      <c r="K33" s="58">
        <v>0</v>
      </c>
      <c r="L33" s="56">
        <f t="shared" si="2"/>
        <v>16233845</v>
      </c>
      <c r="M33" s="65">
        <f t="shared" si="7"/>
        <v>496429</v>
      </c>
      <c r="N33" s="58">
        <v>0</v>
      </c>
      <c r="O33" s="58">
        <v>496429</v>
      </c>
      <c r="P33" s="58">
        <v>0</v>
      </c>
      <c r="Q33" s="56">
        <v>15737416</v>
      </c>
      <c r="R33" s="55">
        <f t="shared" si="4"/>
        <v>54112816</v>
      </c>
      <c r="S33" s="55">
        <v>0</v>
      </c>
    </row>
    <row r="34" spans="1:20" ht="39.75" customHeight="1" x14ac:dyDescent="0.25">
      <c r="A34" s="22"/>
      <c r="B34" s="23"/>
      <c r="C34" s="39"/>
      <c r="D34" s="54" t="s">
        <v>207</v>
      </c>
      <c r="E34" s="61" t="s">
        <v>73</v>
      </c>
      <c r="F34" s="97"/>
      <c r="G34" s="58">
        <f t="shared" si="6"/>
        <v>62661740</v>
      </c>
      <c r="H34" s="58">
        <v>0</v>
      </c>
      <c r="I34" s="58">
        <v>0</v>
      </c>
      <c r="J34" s="58">
        <f>'[1]SZOOP - zał 3 AUT'!G62</f>
        <v>62661740</v>
      </c>
      <c r="K34" s="58">
        <v>0</v>
      </c>
      <c r="L34" s="56">
        <f t="shared" si="2"/>
        <v>26855031</v>
      </c>
      <c r="M34" s="65">
        <f t="shared" si="7"/>
        <v>1439709</v>
      </c>
      <c r="N34" s="58">
        <v>0</v>
      </c>
      <c r="O34" s="58">
        <v>1439709</v>
      </c>
      <c r="P34" s="58">
        <v>0</v>
      </c>
      <c r="Q34" s="56">
        <v>25415322</v>
      </c>
      <c r="R34" s="55">
        <f t="shared" si="4"/>
        <v>89516771</v>
      </c>
      <c r="S34" s="55">
        <v>0</v>
      </c>
    </row>
    <row r="35" spans="1:20" ht="39.75" customHeight="1" x14ac:dyDescent="0.25">
      <c r="A35" s="22"/>
      <c r="B35" s="23"/>
      <c r="C35" s="39"/>
      <c r="D35" s="54" t="s">
        <v>208</v>
      </c>
      <c r="E35" s="61" t="s">
        <v>74</v>
      </c>
      <c r="F35" s="97"/>
      <c r="G35" s="58">
        <f t="shared" si="6"/>
        <v>29341403</v>
      </c>
      <c r="H35" s="58">
        <v>0</v>
      </c>
      <c r="I35" s="58">
        <v>0</v>
      </c>
      <c r="J35" s="58">
        <f>'[1]SZOOP - zał 3 AUT'!G66</f>
        <v>29341403</v>
      </c>
      <c r="K35" s="58">
        <v>0</v>
      </c>
      <c r="L35" s="56">
        <f t="shared" si="2"/>
        <v>12574887</v>
      </c>
      <c r="M35" s="65">
        <f t="shared" si="7"/>
        <v>838326</v>
      </c>
      <c r="N35" s="58">
        <v>0</v>
      </c>
      <c r="O35" s="58">
        <v>838326</v>
      </c>
      <c r="P35" s="58">
        <v>0</v>
      </c>
      <c r="Q35" s="56">
        <v>11736561</v>
      </c>
      <c r="R35" s="55">
        <f t="shared" si="4"/>
        <v>41916290</v>
      </c>
      <c r="S35" s="55">
        <v>0</v>
      </c>
    </row>
    <row r="36" spans="1:20" ht="39.75" customHeight="1" x14ac:dyDescent="0.25">
      <c r="A36" s="22"/>
      <c r="B36" s="23"/>
      <c r="C36" s="39"/>
      <c r="D36" s="54" t="s">
        <v>209</v>
      </c>
      <c r="E36" s="61" t="s">
        <v>75</v>
      </c>
      <c r="F36" s="97"/>
      <c r="G36" s="58">
        <f t="shared" si="6"/>
        <v>79706114</v>
      </c>
      <c r="H36" s="58">
        <v>0</v>
      </c>
      <c r="I36" s="58">
        <v>0</v>
      </c>
      <c r="J36" s="58">
        <f>'[1]SZOOP - zał 3 AUT'!G67</f>
        <v>79706114</v>
      </c>
      <c r="K36" s="58">
        <v>0</v>
      </c>
      <c r="L36" s="56">
        <f t="shared" si="2"/>
        <v>34159763</v>
      </c>
      <c r="M36" s="65">
        <f t="shared" si="7"/>
        <v>4319672</v>
      </c>
      <c r="N36" s="58">
        <v>0</v>
      </c>
      <c r="O36" s="58">
        <v>4319672</v>
      </c>
      <c r="P36" s="58">
        <v>0</v>
      </c>
      <c r="Q36" s="56">
        <v>29840091</v>
      </c>
      <c r="R36" s="55">
        <f t="shared" si="4"/>
        <v>113865877</v>
      </c>
      <c r="S36" s="55">
        <v>0</v>
      </c>
    </row>
    <row r="37" spans="1:20" ht="39.75" customHeight="1" thickBot="1" x14ac:dyDescent="0.3">
      <c r="A37" s="22"/>
      <c r="B37" s="23"/>
      <c r="C37" s="39"/>
      <c r="D37" s="67" t="s">
        <v>210</v>
      </c>
      <c r="E37" s="61" t="s">
        <v>76</v>
      </c>
      <c r="F37" s="97"/>
      <c r="G37" s="63">
        <f t="shared" si="6"/>
        <v>15731577</v>
      </c>
      <c r="H37" s="63">
        <v>0</v>
      </c>
      <c r="I37" s="63">
        <v>0</v>
      </c>
      <c r="J37" s="63">
        <f>'[1]SZOOP - zał 3 AUT'!G69</f>
        <v>15731577</v>
      </c>
      <c r="K37" s="63">
        <v>0</v>
      </c>
      <c r="L37" s="64">
        <f t="shared" si="2"/>
        <v>6742104</v>
      </c>
      <c r="M37" s="68">
        <f t="shared" si="7"/>
        <v>348342</v>
      </c>
      <c r="N37" s="63">
        <v>0</v>
      </c>
      <c r="O37" s="63">
        <v>348342</v>
      </c>
      <c r="P37" s="63">
        <v>0</v>
      </c>
      <c r="Q37" s="64">
        <v>6393762</v>
      </c>
      <c r="R37" s="62">
        <f t="shared" si="4"/>
        <v>22473681</v>
      </c>
      <c r="S37" s="62">
        <v>0</v>
      </c>
    </row>
    <row r="38" spans="1:20" ht="15.75" thickBot="1" x14ac:dyDescent="0.3">
      <c r="A38" s="25"/>
      <c r="B38" s="25"/>
      <c r="C38" s="47"/>
      <c r="D38" s="48" t="s">
        <v>184</v>
      </c>
      <c r="E38" s="49"/>
      <c r="F38" s="50"/>
      <c r="G38" s="51">
        <f t="shared" si="6"/>
        <v>118487006</v>
      </c>
      <c r="H38" s="51">
        <f>H39+H40</f>
        <v>0</v>
      </c>
      <c r="I38" s="51">
        <f t="shared" ref="I38:K38" si="14">I39+I40</f>
        <v>0</v>
      </c>
      <c r="J38" s="51">
        <f t="shared" si="14"/>
        <v>118487006</v>
      </c>
      <c r="K38" s="51">
        <f t="shared" si="14"/>
        <v>0</v>
      </c>
      <c r="L38" s="51">
        <f t="shared" si="2"/>
        <v>50780146</v>
      </c>
      <c r="M38" s="51">
        <f>N38+O38+P38</f>
        <v>35742651.299999997</v>
      </c>
      <c r="N38" s="51">
        <f>N39+N40</f>
        <v>0</v>
      </c>
      <c r="O38" s="51">
        <f t="shared" ref="O38:Q38" si="15">O39+O40</f>
        <v>35742651.299999997</v>
      </c>
      <c r="P38" s="51">
        <f t="shared" si="15"/>
        <v>0</v>
      </c>
      <c r="Q38" s="51">
        <f t="shared" si="15"/>
        <v>15037494.699999999</v>
      </c>
      <c r="R38" s="51">
        <f t="shared" si="4"/>
        <v>169267152</v>
      </c>
      <c r="S38" s="52">
        <f>S39+S40</f>
        <v>0</v>
      </c>
    </row>
    <row r="39" spans="1:20" ht="39.75" customHeight="1" x14ac:dyDescent="0.25">
      <c r="A39" s="22"/>
      <c r="B39" s="23"/>
      <c r="C39" s="39"/>
      <c r="D39" s="54" t="s">
        <v>211</v>
      </c>
      <c r="E39" s="60" t="s">
        <v>64</v>
      </c>
      <c r="F39" s="97" t="s">
        <v>30</v>
      </c>
      <c r="G39" s="55">
        <f t="shared" si="6"/>
        <v>82189605</v>
      </c>
      <c r="H39" s="55">
        <v>0</v>
      </c>
      <c r="I39" s="55">
        <v>0</v>
      </c>
      <c r="J39" s="55">
        <f>'[1]SZOOP - zał 3 AUT'!G70</f>
        <v>82189605</v>
      </c>
      <c r="K39" s="55">
        <v>0</v>
      </c>
      <c r="L39" s="56">
        <f t="shared" si="2"/>
        <v>35224117</v>
      </c>
      <c r="M39" s="56">
        <f>N39+O39+P39</f>
        <v>35224117</v>
      </c>
      <c r="N39" s="55">
        <v>0</v>
      </c>
      <c r="O39" s="55">
        <v>35224117</v>
      </c>
      <c r="P39" s="55">
        <v>0</v>
      </c>
      <c r="Q39" s="55">
        <v>0</v>
      </c>
      <c r="R39" s="55">
        <f t="shared" si="4"/>
        <v>117413722</v>
      </c>
      <c r="S39" s="55">
        <v>0</v>
      </c>
    </row>
    <row r="40" spans="1:20" ht="39.75" customHeight="1" thickBot="1" x14ac:dyDescent="0.3">
      <c r="A40" s="22"/>
      <c r="B40" s="23"/>
      <c r="C40" s="39"/>
      <c r="D40" s="67" t="s">
        <v>212</v>
      </c>
      <c r="E40" s="61" t="s">
        <v>72</v>
      </c>
      <c r="F40" s="97"/>
      <c r="G40" s="63">
        <f t="shared" si="6"/>
        <v>36297401</v>
      </c>
      <c r="H40" s="63">
        <v>0</v>
      </c>
      <c r="I40" s="63">
        <v>0</v>
      </c>
      <c r="J40" s="63">
        <f>'[1]SZOOP - zał 3 AUT'!G72</f>
        <v>36297401</v>
      </c>
      <c r="K40" s="63">
        <v>0</v>
      </c>
      <c r="L40" s="64">
        <f t="shared" si="2"/>
        <v>15556029</v>
      </c>
      <c r="M40" s="68">
        <f>N40+O40+P40</f>
        <v>518534.3</v>
      </c>
      <c r="N40" s="63">
        <v>0</v>
      </c>
      <c r="O40" s="63">
        <v>518534.3</v>
      </c>
      <c r="P40" s="63">
        <v>0</v>
      </c>
      <c r="Q40" s="63">
        <v>15037494.699999999</v>
      </c>
      <c r="R40" s="62">
        <f t="shared" si="4"/>
        <v>51853430</v>
      </c>
      <c r="S40" s="62">
        <v>0</v>
      </c>
    </row>
    <row r="41" spans="1:20" ht="15.75" thickBot="1" x14ac:dyDescent="0.3">
      <c r="A41" s="72"/>
      <c r="B41" s="73"/>
      <c r="C41" s="74"/>
      <c r="D41" s="49" t="s">
        <v>185</v>
      </c>
      <c r="E41" s="49"/>
      <c r="F41" s="50"/>
      <c r="G41" s="51">
        <f t="shared" si="6"/>
        <v>558324070</v>
      </c>
      <c r="H41" s="51">
        <f>SUM(H42:H46)</f>
        <v>0</v>
      </c>
      <c r="I41" s="51">
        <f>SUM(I42:I46)</f>
        <v>0</v>
      </c>
      <c r="J41" s="51">
        <f t="shared" ref="J41:K41" si="16">SUM(J42:J46)</f>
        <v>0</v>
      </c>
      <c r="K41" s="51">
        <f t="shared" si="16"/>
        <v>558324070</v>
      </c>
      <c r="L41" s="51">
        <f t="shared" si="2"/>
        <v>239281743</v>
      </c>
      <c r="M41" s="51">
        <f>N41+O41+P41</f>
        <v>149778108</v>
      </c>
      <c r="N41" s="51">
        <f>SUM(N42:N46)</f>
        <v>0</v>
      </c>
      <c r="O41" s="51">
        <f t="shared" ref="O41:Q41" si="17">SUM(O42:O46)</f>
        <v>149778108</v>
      </c>
      <c r="P41" s="51">
        <f t="shared" si="17"/>
        <v>0</v>
      </c>
      <c r="Q41" s="51">
        <f t="shared" si="17"/>
        <v>89503635</v>
      </c>
      <c r="R41" s="51">
        <f t="shared" si="4"/>
        <v>797605813</v>
      </c>
      <c r="S41" s="52">
        <f>SUM(S42:S46)</f>
        <v>0</v>
      </c>
    </row>
    <row r="42" spans="1:20" ht="24" customHeight="1" x14ac:dyDescent="0.25">
      <c r="A42" s="23"/>
      <c r="B42" s="23"/>
      <c r="C42" s="75"/>
      <c r="D42" s="54" t="s">
        <v>213</v>
      </c>
      <c r="E42" s="60" t="s">
        <v>77</v>
      </c>
      <c r="F42" s="97" t="s">
        <v>30</v>
      </c>
      <c r="G42" s="55">
        <f t="shared" si="6"/>
        <v>42000000</v>
      </c>
      <c r="H42" s="76">
        <v>0</v>
      </c>
      <c r="I42" s="76">
        <v>0</v>
      </c>
      <c r="J42" s="55">
        <v>0</v>
      </c>
      <c r="K42" s="55">
        <f>'[1]SZOOP - zał 3 AUT'!G73</f>
        <v>42000000</v>
      </c>
      <c r="L42" s="56">
        <f t="shared" si="2"/>
        <v>18000000</v>
      </c>
      <c r="M42" s="56">
        <f>N42+O42+P42</f>
        <v>9000000</v>
      </c>
      <c r="N42" s="55">
        <v>0</v>
      </c>
      <c r="O42" s="55">
        <v>9000000</v>
      </c>
      <c r="P42" s="55">
        <v>0</v>
      </c>
      <c r="Q42" s="55">
        <v>9000000</v>
      </c>
      <c r="R42" s="55">
        <f t="shared" si="4"/>
        <v>60000000</v>
      </c>
      <c r="S42" s="55"/>
    </row>
    <row r="43" spans="1:20" ht="24" customHeight="1" x14ac:dyDescent="0.25">
      <c r="A43" s="22"/>
      <c r="B43" s="22"/>
      <c r="C43" s="75"/>
      <c r="D43" s="54" t="s">
        <v>214</v>
      </c>
      <c r="E43" s="61" t="s">
        <v>77</v>
      </c>
      <c r="F43" s="97"/>
      <c r="G43" s="58">
        <f t="shared" si="6"/>
        <v>35000000</v>
      </c>
      <c r="H43" s="77">
        <v>0</v>
      </c>
      <c r="I43" s="77">
        <v>0</v>
      </c>
      <c r="J43" s="58">
        <v>0</v>
      </c>
      <c r="K43" s="58">
        <f>'[1]SZOOP - zał 3 AUT'!G77</f>
        <v>35000000</v>
      </c>
      <c r="L43" s="56">
        <f t="shared" si="2"/>
        <v>15000000</v>
      </c>
      <c r="M43" s="65">
        <f t="shared" ref="M43:M55" si="18">N43+O43+P43</f>
        <v>15000000</v>
      </c>
      <c r="N43" s="58">
        <v>0</v>
      </c>
      <c r="O43" s="58">
        <v>15000000</v>
      </c>
      <c r="P43" s="58">
        <v>0</v>
      </c>
      <c r="Q43" s="58">
        <v>0</v>
      </c>
      <c r="R43" s="55">
        <f t="shared" si="4"/>
        <v>50000000</v>
      </c>
      <c r="S43" s="58"/>
    </row>
    <row r="44" spans="1:20" ht="24" customHeight="1" x14ac:dyDescent="0.25">
      <c r="A44" s="22"/>
      <c r="B44" s="22"/>
      <c r="C44" s="75"/>
      <c r="D44" s="54" t="s">
        <v>215</v>
      </c>
      <c r="E44" s="61" t="s">
        <v>77</v>
      </c>
      <c r="F44" s="97"/>
      <c r="G44" s="58">
        <f t="shared" si="6"/>
        <v>15000000</v>
      </c>
      <c r="H44" s="77">
        <v>0</v>
      </c>
      <c r="I44" s="77">
        <v>0</v>
      </c>
      <c r="J44" s="58">
        <v>0</v>
      </c>
      <c r="K44" s="58">
        <f>'[1]SZOOP - zał 3 AUT'!G80</f>
        <v>15000000</v>
      </c>
      <c r="L44" s="56">
        <f t="shared" si="2"/>
        <v>6428571</v>
      </c>
      <c r="M44" s="65">
        <f t="shared" si="18"/>
        <v>6428571</v>
      </c>
      <c r="N44" s="58">
        <v>0</v>
      </c>
      <c r="O44" s="58">
        <v>6428571</v>
      </c>
      <c r="P44" s="58">
        <v>0</v>
      </c>
      <c r="Q44" s="58">
        <v>0</v>
      </c>
      <c r="R44" s="55">
        <f t="shared" si="4"/>
        <v>21428571</v>
      </c>
      <c r="S44" s="58"/>
    </row>
    <row r="45" spans="1:20" ht="24" customHeight="1" x14ac:dyDescent="0.25">
      <c r="A45" s="22" t="s">
        <v>52</v>
      </c>
      <c r="B45" s="102" t="s">
        <v>53</v>
      </c>
      <c r="C45" s="94" t="s">
        <v>54</v>
      </c>
      <c r="D45" s="53" t="s">
        <v>216</v>
      </c>
      <c r="E45" s="61" t="s">
        <v>77</v>
      </c>
      <c r="F45" s="97"/>
      <c r="G45" s="58">
        <f t="shared" si="6"/>
        <v>132145366</v>
      </c>
      <c r="H45" s="58">
        <v>0</v>
      </c>
      <c r="I45" s="58">
        <v>0</v>
      </c>
      <c r="J45" s="58">
        <v>0</v>
      </c>
      <c r="K45" s="58">
        <f>'[1]SZOOP - zał 3 AUT'!G81</f>
        <v>132145366</v>
      </c>
      <c r="L45" s="56">
        <f t="shared" si="2"/>
        <v>56633728</v>
      </c>
      <c r="M45" s="65">
        <f t="shared" si="18"/>
        <v>0</v>
      </c>
      <c r="N45" s="58">
        <v>0</v>
      </c>
      <c r="O45" s="58">
        <v>0</v>
      </c>
      <c r="P45" s="58">
        <v>0</v>
      </c>
      <c r="Q45" s="58">
        <v>56633728</v>
      </c>
      <c r="R45" s="55">
        <f t="shared" si="4"/>
        <v>188779094</v>
      </c>
      <c r="S45" s="58">
        <v>0</v>
      </c>
    </row>
    <row r="46" spans="1:20" ht="24" customHeight="1" thickBot="1" x14ac:dyDescent="0.3">
      <c r="A46" s="22" t="s">
        <v>52</v>
      </c>
      <c r="B46" s="103"/>
      <c r="C46" s="95"/>
      <c r="D46" s="60" t="s">
        <v>217</v>
      </c>
      <c r="E46" s="61" t="s">
        <v>77</v>
      </c>
      <c r="F46" s="97"/>
      <c r="G46" s="63">
        <f t="shared" si="6"/>
        <v>334178704</v>
      </c>
      <c r="H46" s="63">
        <v>0</v>
      </c>
      <c r="I46" s="63">
        <v>0</v>
      </c>
      <c r="J46" s="63">
        <v>0</v>
      </c>
      <c r="K46" s="63">
        <f>'[1]SZOOP - zał 3 AUT'!G88</f>
        <v>334178704</v>
      </c>
      <c r="L46" s="64">
        <f t="shared" si="2"/>
        <v>143219444</v>
      </c>
      <c r="M46" s="68">
        <f t="shared" si="18"/>
        <v>119349537</v>
      </c>
      <c r="N46" s="63">
        <v>0</v>
      </c>
      <c r="O46" s="63">
        <v>119349537</v>
      </c>
      <c r="P46" s="63">
        <v>0</v>
      </c>
      <c r="Q46" s="63">
        <v>23869907</v>
      </c>
      <c r="R46" s="62">
        <f t="shared" si="4"/>
        <v>477398148</v>
      </c>
      <c r="S46" s="63">
        <v>0</v>
      </c>
      <c r="T46" s="66"/>
    </row>
    <row r="47" spans="1:20" ht="24.75" thickBot="1" x14ac:dyDescent="0.3">
      <c r="A47" s="25" t="s">
        <v>55</v>
      </c>
      <c r="B47" s="25"/>
      <c r="C47" s="47"/>
      <c r="D47" s="48" t="s">
        <v>222</v>
      </c>
      <c r="E47" s="49"/>
      <c r="F47" s="50"/>
      <c r="G47" s="51">
        <f t="shared" si="6"/>
        <v>50030933</v>
      </c>
      <c r="H47" s="51">
        <f>H48</f>
        <v>0</v>
      </c>
      <c r="I47" s="51">
        <f>I48</f>
        <v>50030933</v>
      </c>
      <c r="J47" s="51"/>
      <c r="K47" s="51">
        <f t="shared" ref="K47" si="19">K48+K50</f>
        <v>0</v>
      </c>
      <c r="L47" s="51">
        <f t="shared" si="2"/>
        <v>21441828</v>
      </c>
      <c r="M47" s="51">
        <f t="shared" si="18"/>
        <v>21441828</v>
      </c>
      <c r="N47" s="51">
        <f>N48</f>
        <v>0</v>
      </c>
      <c r="O47" s="51">
        <f>O48</f>
        <v>21441828</v>
      </c>
      <c r="P47" s="51">
        <f>P48</f>
        <v>0</v>
      </c>
      <c r="Q47" s="51">
        <f>Q48</f>
        <v>0</v>
      </c>
      <c r="R47" s="51">
        <f>G47+L47</f>
        <v>71472761</v>
      </c>
      <c r="S47" s="52">
        <f>S48</f>
        <v>0</v>
      </c>
    </row>
    <row r="48" spans="1:20" ht="24.75" thickBot="1" x14ac:dyDescent="0.3">
      <c r="A48" s="22" t="s">
        <v>55</v>
      </c>
      <c r="B48" s="23"/>
      <c r="C48" s="75" t="s">
        <v>56</v>
      </c>
      <c r="D48" s="67" t="s">
        <v>218</v>
      </c>
      <c r="E48" s="60" t="s">
        <v>78</v>
      </c>
      <c r="F48" s="23" t="s">
        <v>30</v>
      </c>
      <c r="G48" s="62">
        <f t="shared" si="6"/>
        <v>50030933</v>
      </c>
      <c r="H48" s="62">
        <v>0</v>
      </c>
      <c r="I48" s="62">
        <f>'[1]SZOOP - zał 3 AUT'!G100</f>
        <v>50030933</v>
      </c>
      <c r="J48" s="62">
        <v>0</v>
      </c>
      <c r="K48" s="62">
        <v>0</v>
      </c>
      <c r="L48" s="64">
        <f t="shared" si="2"/>
        <v>21441828</v>
      </c>
      <c r="M48" s="64">
        <f t="shared" si="18"/>
        <v>21441828</v>
      </c>
      <c r="N48" s="62">
        <v>0</v>
      </c>
      <c r="O48" s="62">
        <v>21441828</v>
      </c>
      <c r="P48" s="62">
        <v>0</v>
      </c>
      <c r="Q48" s="62">
        <v>0</v>
      </c>
      <c r="R48" s="62">
        <f t="shared" si="4"/>
        <v>71472761</v>
      </c>
      <c r="S48" s="62"/>
    </row>
    <row r="49" spans="1:19" ht="24.75" thickBot="1" x14ac:dyDescent="0.3">
      <c r="A49" s="22"/>
      <c r="B49" s="23"/>
      <c r="C49" s="78"/>
      <c r="D49" s="48" t="s">
        <v>223</v>
      </c>
      <c r="E49" s="49"/>
      <c r="F49" s="49"/>
      <c r="G49" s="51">
        <f>H49+I49+J49+K49</f>
        <v>19483467</v>
      </c>
      <c r="H49" s="79">
        <f>H50</f>
        <v>0</v>
      </c>
      <c r="I49" s="79">
        <f t="shared" ref="I49:K49" si="20">I50</f>
        <v>0</v>
      </c>
      <c r="J49" s="51">
        <f t="shared" si="20"/>
        <v>19483467</v>
      </c>
      <c r="K49" s="51">
        <f t="shared" si="20"/>
        <v>0</v>
      </c>
      <c r="L49" s="51">
        <f t="shared" si="2"/>
        <v>8350057</v>
      </c>
      <c r="M49" s="51">
        <f t="shared" si="18"/>
        <v>8350057</v>
      </c>
      <c r="N49" s="51">
        <f>N50</f>
        <v>0</v>
      </c>
      <c r="O49" s="51">
        <f>O50</f>
        <v>8350057</v>
      </c>
      <c r="P49" s="51">
        <f>P50</f>
        <v>0</v>
      </c>
      <c r="Q49" s="51">
        <f>Q50</f>
        <v>0</v>
      </c>
      <c r="R49" s="51">
        <f>L49+G49</f>
        <v>27833524</v>
      </c>
      <c r="S49" s="80">
        <f>S50</f>
        <v>0</v>
      </c>
    </row>
    <row r="50" spans="1:19" ht="24.75" thickBot="1" x14ac:dyDescent="0.3">
      <c r="A50" s="22"/>
      <c r="B50" s="23"/>
      <c r="C50" s="75"/>
      <c r="D50" s="67" t="s">
        <v>219</v>
      </c>
      <c r="E50" s="60" t="s">
        <v>78</v>
      </c>
      <c r="F50" s="23" t="s">
        <v>30</v>
      </c>
      <c r="G50" s="62">
        <f t="shared" si="6"/>
        <v>19483467</v>
      </c>
      <c r="H50" s="62">
        <v>0</v>
      </c>
      <c r="I50" s="62">
        <v>0</v>
      </c>
      <c r="J50" s="62">
        <f>'[1]SZOOP - zał 3 AUT'!G104</f>
        <v>19483467</v>
      </c>
      <c r="K50" s="62">
        <v>0</v>
      </c>
      <c r="L50" s="64">
        <f t="shared" si="2"/>
        <v>8350057</v>
      </c>
      <c r="M50" s="64">
        <f t="shared" si="18"/>
        <v>8350057</v>
      </c>
      <c r="N50" s="62">
        <v>0</v>
      </c>
      <c r="O50" s="62">
        <v>8350057</v>
      </c>
      <c r="P50" s="62">
        <v>0</v>
      </c>
      <c r="Q50" s="62">
        <v>0</v>
      </c>
      <c r="R50" s="62">
        <f t="shared" si="4"/>
        <v>27833524</v>
      </c>
      <c r="S50" s="62"/>
    </row>
    <row r="51" spans="1:19" ht="24.75" thickBot="1" x14ac:dyDescent="0.3">
      <c r="A51" s="25" t="s">
        <v>55</v>
      </c>
      <c r="B51" s="25"/>
      <c r="C51" s="47"/>
      <c r="D51" s="48" t="s">
        <v>224</v>
      </c>
      <c r="E51" s="49"/>
      <c r="F51" s="50"/>
      <c r="G51" s="51">
        <f t="shared" si="6"/>
        <v>23263501</v>
      </c>
      <c r="H51" s="51">
        <f>H52</f>
        <v>0</v>
      </c>
      <c r="I51" s="51">
        <f t="shared" ref="I51:K51" si="21">I52</f>
        <v>0</v>
      </c>
      <c r="J51" s="51">
        <f t="shared" si="21"/>
        <v>0</v>
      </c>
      <c r="K51" s="51">
        <f t="shared" si="21"/>
        <v>23263501</v>
      </c>
      <c r="L51" s="51">
        <f t="shared" si="2"/>
        <v>9970072</v>
      </c>
      <c r="M51" s="51">
        <f t="shared" si="18"/>
        <v>9970072</v>
      </c>
      <c r="N51" s="51">
        <f>N52</f>
        <v>0</v>
      </c>
      <c r="O51" s="51">
        <f t="shared" ref="O51:Q51" si="22">O52</f>
        <v>9970072</v>
      </c>
      <c r="P51" s="51">
        <f t="shared" si="22"/>
        <v>0</v>
      </c>
      <c r="Q51" s="51">
        <f t="shared" si="22"/>
        <v>0</v>
      </c>
      <c r="R51" s="51">
        <f t="shared" si="4"/>
        <v>33233573</v>
      </c>
      <c r="S51" s="52">
        <f>S52</f>
        <v>0</v>
      </c>
    </row>
    <row r="52" spans="1:19" ht="24.75" thickBot="1" x14ac:dyDescent="0.3">
      <c r="A52" s="22" t="s">
        <v>55</v>
      </c>
      <c r="B52" s="23"/>
      <c r="C52" s="75" t="s">
        <v>57</v>
      </c>
      <c r="D52" s="60" t="s">
        <v>220</v>
      </c>
      <c r="E52" s="60" t="s">
        <v>78</v>
      </c>
      <c r="F52" s="23" t="s">
        <v>30</v>
      </c>
      <c r="G52" s="62">
        <f t="shared" si="6"/>
        <v>23263501</v>
      </c>
      <c r="H52" s="62">
        <v>0</v>
      </c>
      <c r="I52" s="62">
        <v>0</v>
      </c>
      <c r="J52" s="62">
        <v>0</v>
      </c>
      <c r="K52" s="62">
        <f>'[1]SZOOP - zał 3 AUT'!G108</f>
        <v>23263501</v>
      </c>
      <c r="L52" s="64">
        <f t="shared" si="2"/>
        <v>9970072</v>
      </c>
      <c r="M52" s="64">
        <f t="shared" si="18"/>
        <v>9970072</v>
      </c>
      <c r="N52" s="62">
        <v>0</v>
      </c>
      <c r="O52" s="62">
        <v>9970072</v>
      </c>
      <c r="P52" s="62">
        <v>0</v>
      </c>
      <c r="Q52" s="62">
        <v>0</v>
      </c>
      <c r="R52" s="62">
        <f t="shared" si="4"/>
        <v>33233573</v>
      </c>
      <c r="S52" s="62">
        <v>0</v>
      </c>
    </row>
    <row r="53" spans="1:19" s="83" customFormat="1" x14ac:dyDescent="0.25">
      <c r="A53" s="104" t="s">
        <v>58</v>
      </c>
      <c r="B53" s="105"/>
      <c r="C53" s="105"/>
      <c r="D53" s="105"/>
      <c r="E53" s="105"/>
      <c r="F53" s="105"/>
      <c r="G53" s="81">
        <f t="shared" si="6"/>
        <v>1253908097</v>
      </c>
      <c r="H53" s="81">
        <v>0</v>
      </c>
      <c r="I53" s="81">
        <f>I47+I27+I24+I22+I20+I12+I6</f>
        <v>1253908097</v>
      </c>
      <c r="J53" s="81">
        <v>0</v>
      </c>
      <c r="K53" s="81">
        <v>0</v>
      </c>
      <c r="L53" s="81">
        <f t="shared" si="2"/>
        <v>537389185</v>
      </c>
      <c r="M53" s="81">
        <f t="shared" si="18"/>
        <v>409355226</v>
      </c>
      <c r="N53" s="81">
        <f t="shared" ref="N53:S53" si="23">N47+N27+N24+N22+N20+N12+N6</f>
        <v>0</v>
      </c>
      <c r="O53" s="81">
        <f t="shared" si="23"/>
        <v>409355226</v>
      </c>
      <c r="P53" s="81">
        <f t="shared" si="23"/>
        <v>0</v>
      </c>
      <c r="Q53" s="81">
        <f t="shared" si="23"/>
        <v>128033959</v>
      </c>
      <c r="R53" s="81">
        <f t="shared" si="4"/>
        <v>1791297282</v>
      </c>
      <c r="S53" s="82">
        <f t="shared" si="23"/>
        <v>0</v>
      </c>
    </row>
    <row r="54" spans="1:19" s="83" customFormat="1" x14ac:dyDescent="0.25">
      <c r="A54" s="84"/>
      <c r="B54" s="85"/>
      <c r="C54" s="85"/>
      <c r="D54" s="106" t="s">
        <v>59</v>
      </c>
      <c r="E54" s="106"/>
      <c r="F54" s="106"/>
      <c r="G54" s="77">
        <f t="shared" si="6"/>
        <v>480780644</v>
      </c>
      <c r="H54" s="77">
        <v>0</v>
      </c>
      <c r="I54" s="77">
        <v>0</v>
      </c>
      <c r="J54" s="77">
        <f>J49+J38+J29</f>
        <v>480780644</v>
      </c>
      <c r="K54" s="77">
        <v>0</v>
      </c>
      <c r="L54" s="77">
        <f t="shared" si="2"/>
        <v>206048848</v>
      </c>
      <c r="M54" s="77">
        <f t="shared" si="18"/>
        <v>53238758.299999997</v>
      </c>
      <c r="N54" s="77">
        <f>N49+N38+N29</f>
        <v>0</v>
      </c>
      <c r="O54" s="77">
        <f>O49+O38+O29</f>
        <v>53238758.299999997</v>
      </c>
      <c r="P54" s="77">
        <f t="shared" ref="P54" si="24">P47+P38+P29</f>
        <v>0</v>
      </c>
      <c r="Q54" s="77">
        <f>Q49+Q38+Q29</f>
        <v>152810089.69999999</v>
      </c>
      <c r="R54" s="77">
        <f t="shared" si="4"/>
        <v>686829492</v>
      </c>
      <c r="S54" s="86">
        <f>S47+S38+S29</f>
        <v>0</v>
      </c>
    </row>
    <row r="55" spans="1:19" s="83" customFormat="1" ht="15.75" thickBot="1" x14ac:dyDescent="0.3">
      <c r="A55" s="100" t="s">
        <v>60</v>
      </c>
      <c r="B55" s="101"/>
      <c r="C55" s="101"/>
      <c r="D55" s="101"/>
      <c r="E55" s="101"/>
      <c r="F55" s="101"/>
      <c r="G55" s="87">
        <f t="shared" si="6"/>
        <v>581587571</v>
      </c>
      <c r="H55" s="87">
        <v>0</v>
      </c>
      <c r="I55" s="87">
        <v>0</v>
      </c>
      <c r="J55" s="87">
        <v>0</v>
      </c>
      <c r="K55" s="87">
        <f>K51+K41</f>
        <v>581587571</v>
      </c>
      <c r="L55" s="87">
        <f t="shared" si="2"/>
        <v>249251815</v>
      </c>
      <c r="M55" s="87">
        <f t="shared" si="18"/>
        <v>159748180</v>
      </c>
      <c r="N55" s="87">
        <f t="shared" ref="N55:Q55" si="25">N51+N41</f>
        <v>0</v>
      </c>
      <c r="O55" s="87">
        <f t="shared" si="25"/>
        <v>159748180</v>
      </c>
      <c r="P55" s="87">
        <f t="shared" si="25"/>
        <v>0</v>
      </c>
      <c r="Q55" s="87">
        <f t="shared" si="25"/>
        <v>89503635</v>
      </c>
      <c r="R55" s="87">
        <f t="shared" si="4"/>
        <v>830839386</v>
      </c>
      <c r="S55" s="88">
        <f>S51+S41</f>
        <v>0</v>
      </c>
    </row>
  </sheetData>
  <mergeCells count="25">
    <mergeCell ref="R3:R4"/>
    <mergeCell ref="S3:S4"/>
    <mergeCell ref="C7:C11"/>
    <mergeCell ref="F7:F11"/>
    <mergeCell ref="C3:C5"/>
    <mergeCell ref="G3:K3"/>
    <mergeCell ref="M3:P3"/>
    <mergeCell ref="D3:D4"/>
    <mergeCell ref="E3:E4"/>
    <mergeCell ref="F3:F4"/>
    <mergeCell ref="C13:C19"/>
    <mergeCell ref="F13:F19"/>
    <mergeCell ref="Q3:Q4"/>
    <mergeCell ref="A55:F55"/>
    <mergeCell ref="C25:C26"/>
    <mergeCell ref="F25:F26"/>
    <mergeCell ref="B45:B46"/>
    <mergeCell ref="C45:C46"/>
    <mergeCell ref="A53:F53"/>
    <mergeCell ref="D54:F54"/>
    <mergeCell ref="F30:F37"/>
    <mergeCell ref="F39:F40"/>
    <mergeCell ref="F42:F46"/>
    <mergeCell ref="A3:A5"/>
    <mergeCell ref="B3:B5"/>
  </mergeCells>
  <phoneticPr fontId="7" type="noConversion"/>
  <pageMargins left="0.25" right="0.25" top="0.75" bottom="0.75" header="0.3" footer="0.3"/>
  <pageSetup paperSize="9" scale="55" fitToHeight="0" orientation="landscape" r:id="rId1"/>
  <ignoredErrors>
    <ignoredError sqref="R12 R6 R20 R27 R29 R38 R41 R47 R49 R51 R53:R55 R22 R24 I21 I48 J50 P5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D7AF0-09D4-43B9-8858-19A043963852}">
  <dimension ref="A1:F119"/>
  <sheetViews>
    <sheetView zoomScale="120" zoomScaleNormal="120" workbookViewId="0">
      <selection activeCell="F89" sqref="F89"/>
    </sheetView>
  </sheetViews>
  <sheetFormatPr defaultRowHeight="15" x14ac:dyDescent="0.25"/>
  <cols>
    <col min="1" max="1" width="12.28515625" style="12" customWidth="1"/>
    <col min="2" max="2" width="12.42578125" style="21" customWidth="1"/>
    <col min="3" max="3" width="14.7109375" style="14" customWidth="1"/>
    <col min="4" max="4" width="35.85546875" style="21" customWidth="1"/>
    <col min="5" max="5" width="9.5703125" style="15" customWidth="1"/>
    <col min="6" max="6" width="16.28515625" style="16" customWidth="1"/>
  </cols>
  <sheetData>
    <row r="1" spans="1:6" x14ac:dyDescent="0.25">
      <c r="A1" s="124" t="s">
        <v>225</v>
      </c>
      <c r="B1" s="124"/>
      <c r="C1" s="124"/>
      <c r="D1" s="124"/>
      <c r="E1" s="124"/>
      <c r="F1" s="124"/>
    </row>
    <row r="2" spans="1:6" ht="22.5" customHeight="1" x14ac:dyDescent="0.25">
      <c r="A2" s="125" t="s">
        <v>85</v>
      </c>
      <c r="B2" s="126" t="s">
        <v>86</v>
      </c>
      <c r="C2" s="126" t="s">
        <v>87</v>
      </c>
      <c r="D2" s="126" t="s">
        <v>88</v>
      </c>
      <c r="E2" s="125" t="s">
        <v>89</v>
      </c>
      <c r="F2" s="129" t="s">
        <v>90</v>
      </c>
    </row>
    <row r="3" spans="1:6" x14ac:dyDescent="0.25">
      <c r="A3" s="125"/>
      <c r="B3" s="127"/>
      <c r="C3" s="127"/>
      <c r="D3" s="127"/>
      <c r="E3" s="125"/>
      <c r="F3" s="130"/>
    </row>
    <row r="4" spans="1:6" x14ac:dyDescent="0.25">
      <c r="A4" s="125"/>
      <c r="B4" s="128"/>
      <c r="C4" s="128"/>
      <c r="D4" s="128"/>
      <c r="E4" s="125"/>
      <c r="F4" s="131"/>
    </row>
    <row r="5" spans="1:6" ht="15" customHeight="1" x14ac:dyDescent="0.25">
      <c r="A5" s="116">
        <v>1</v>
      </c>
      <c r="B5" s="2" t="s">
        <v>27</v>
      </c>
      <c r="C5" s="92" t="s">
        <v>91</v>
      </c>
      <c r="D5" s="116" t="s">
        <v>81</v>
      </c>
      <c r="E5" s="2">
        <v>4</v>
      </c>
      <c r="F5" s="89">
        <v>20695955</v>
      </c>
    </row>
    <row r="6" spans="1:6" ht="15" customHeight="1" x14ac:dyDescent="0.25">
      <c r="A6" s="117"/>
      <c r="B6" s="2" t="s">
        <v>27</v>
      </c>
      <c r="C6" s="92" t="s">
        <v>92</v>
      </c>
      <c r="D6" s="117"/>
      <c r="E6" s="2">
        <v>1</v>
      </c>
      <c r="F6" s="89">
        <v>3695705</v>
      </c>
    </row>
    <row r="7" spans="1:6" ht="15" customHeight="1" x14ac:dyDescent="0.25">
      <c r="A7" s="117"/>
      <c r="B7" s="2" t="s">
        <v>27</v>
      </c>
      <c r="C7" s="92" t="s">
        <v>92</v>
      </c>
      <c r="D7" s="117"/>
      <c r="E7" s="2">
        <v>2</v>
      </c>
      <c r="F7" s="89">
        <v>27688305</v>
      </c>
    </row>
    <row r="8" spans="1:6" ht="15" customHeight="1" x14ac:dyDescent="0.25">
      <c r="A8" s="117"/>
      <c r="B8" s="2" t="s">
        <v>27</v>
      </c>
      <c r="C8" s="92" t="s">
        <v>92</v>
      </c>
      <c r="D8" s="117"/>
      <c r="E8" s="2">
        <v>9</v>
      </c>
      <c r="F8" s="89">
        <v>1478282</v>
      </c>
    </row>
    <row r="9" spans="1:6" ht="15" customHeight="1" x14ac:dyDescent="0.25">
      <c r="A9" s="117"/>
      <c r="B9" s="2" t="s">
        <v>27</v>
      </c>
      <c r="C9" s="92" t="s">
        <v>92</v>
      </c>
      <c r="D9" s="117"/>
      <c r="E9" s="2">
        <v>10</v>
      </c>
      <c r="F9" s="89">
        <v>31384012</v>
      </c>
    </row>
    <row r="10" spans="1:6" s="5" customFormat="1" ht="15" customHeight="1" x14ac:dyDescent="0.25">
      <c r="A10" s="117"/>
      <c r="B10" s="2" t="s">
        <v>27</v>
      </c>
      <c r="C10" s="92" t="s">
        <v>92</v>
      </c>
      <c r="D10" s="117"/>
      <c r="E10" s="2">
        <v>23</v>
      </c>
      <c r="F10" s="89">
        <v>3510943</v>
      </c>
    </row>
    <row r="11" spans="1:6" s="5" customFormat="1" ht="15" customHeight="1" x14ac:dyDescent="0.25">
      <c r="A11" s="117"/>
      <c r="B11" s="2" t="s">
        <v>27</v>
      </c>
      <c r="C11" s="92" t="s">
        <v>92</v>
      </c>
      <c r="D11" s="118"/>
      <c r="E11" s="2">
        <v>26</v>
      </c>
      <c r="F11" s="89">
        <v>3000000</v>
      </c>
    </row>
    <row r="12" spans="1:6" ht="15" customHeight="1" x14ac:dyDescent="0.25">
      <c r="A12" s="117"/>
      <c r="B12" s="2" t="s">
        <v>27</v>
      </c>
      <c r="C12" s="2" t="s">
        <v>93</v>
      </c>
      <c r="D12" s="116" t="s">
        <v>94</v>
      </c>
      <c r="E12" s="2">
        <v>16</v>
      </c>
      <c r="F12" s="89">
        <v>17554714</v>
      </c>
    </row>
    <row r="13" spans="1:6" ht="15" customHeight="1" x14ac:dyDescent="0.25">
      <c r="A13" s="117"/>
      <c r="B13" s="2" t="s">
        <v>27</v>
      </c>
      <c r="C13" s="2" t="s">
        <v>93</v>
      </c>
      <c r="D13" s="118"/>
      <c r="E13" s="2">
        <v>17</v>
      </c>
      <c r="F13" s="89">
        <v>7523448</v>
      </c>
    </row>
    <row r="14" spans="1:6" ht="15" customHeight="1" x14ac:dyDescent="0.25">
      <c r="A14" s="117"/>
      <c r="B14" s="2" t="s">
        <v>27</v>
      </c>
      <c r="C14" s="2" t="s">
        <v>95</v>
      </c>
      <c r="D14" s="123" t="s">
        <v>96</v>
      </c>
      <c r="E14" s="2">
        <v>20</v>
      </c>
      <c r="F14" s="89">
        <v>17570346</v>
      </c>
    </row>
    <row r="15" spans="1:6" ht="15" customHeight="1" x14ac:dyDescent="0.25">
      <c r="A15" s="117"/>
      <c r="B15" s="2" t="s">
        <v>27</v>
      </c>
      <c r="C15" s="2" t="s">
        <v>95</v>
      </c>
      <c r="D15" s="123"/>
      <c r="E15" s="2">
        <v>21</v>
      </c>
      <c r="F15" s="89">
        <v>8764140</v>
      </c>
    </row>
    <row r="16" spans="1:6" ht="15" customHeight="1" x14ac:dyDescent="0.25">
      <c r="A16" s="117"/>
      <c r="B16" s="2" t="s">
        <v>27</v>
      </c>
      <c r="C16" s="2" t="s">
        <v>97</v>
      </c>
      <c r="D16" s="123"/>
      <c r="E16" s="2">
        <v>21</v>
      </c>
      <c r="F16" s="89">
        <v>43900000</v>
      </c>
    </row>
    <row r="17" spans="1:6" ht="15" customHeight="1" x14ac:dyDescent="0.25">
      <c r="A17" s="116">
        <v>2</v>
      </c>
      <c r="B17" s="2" t="s">
        <v>33</v>
      </c>
      <c r="C17" s="2" t="s">
        <v>98</v>
      </c>
      <c r="D17" s="123" t="s">
        <v>99</v>
      </c>
      <c r="E17" s="2">
        <v>43</v>
      </c>
      <c r="F17" s="89">
        <v>4157937</v>
      </c>
    </row>
    <row r="18" spans="1:6" ht="15" customHeight="1" x14ac:dyDescent="0.25">
      <c r="A18" s="117"/>
      <c r="B18" s="2" t="s">
        <v>33</v>
      </c>
      <c r="C18" s="2" t="s">
        <v>98</v>
      </c>
      <c r="D18" s="123"/>
      <c r="E18" s="2">
        <v>44</v>
      </c>
      <c r="F18" s="89">
        <v>7079368</v>
      </c>
    </row>
    <row r="19" spans="1:6" ht="15" customHeight="1" x14ac:dyDescent="0.25">
      <c r="A19" s="117"/>
      <c r="B19" s="2" t="s">
        <v>33</v>
      </c>
      <c r="C19" s="2" t="s">
        <v>98</v>
      </c>
      <c r="D19" s="123"/>
      <c r="E19" s="2">
        <v>45</v>
      </c>
      <c r="F19" s="89">
        <v>30000000</v>
      </c>
    </row>
    <row r="20" spans="1:6" ht="15" customHeight="1" x14ac:dyDescent="0.25">
      <c r="A20" s="117"/>
      <c r="B20" s="2" t="s">
        <v>33</v>
      </c>
      <c r="C20" s="2" t="s">
        <v>100</v>
      </c>
      <c r="D20" s="123"/>
      <c r="E20" s="2">
        <v>42</v>
      </c>
      <c r="F20" s="89">
        <v>17665496</v>
      </c>
    </row>
    <row r="21" spans="1:6" ht="15" customHeight="1" x14ac:dyDescent="0.25">
      <c r="A21" s="117"/>
      <c r="B21" s="2" t="s">
        <v>33</v>
      </c>
      <c r="C21" s="2" t="s">
        <v>101</v>
      </c>
      <c r="D21" s="123"/>
      <c r="E21" s="2">
        <v>40</v>
      </c>
      <c r="F21" s="89">
        <v>8720914</v>
      </c>
    </row>
    <row r="22" spans="1:6" ht="15" customHeight="1" x14ac:dyDescent="0.25">
      <c r="A22" s="117"/>
      <c r="B22" s="2" t="s">
        <v>33</v>
      </c>
      <c r="C22" s="2" t="s">
        <v>101</v>
      </c>
      <c r="D22" s="123"/>
      <c r="E22" s="2">
        <v>41</v>
      </c>
      <c r="F22" s="89">
        <v>13103340</v>
      </c>
    </row>
    <row r="23" spans="1:6" ht="15" customHeight="1" x14ac:dyDescent="0.25">
      <c r="A23" s="117"/>
      <c r="B23" s="2" t="s">
        <v>33</v>
      </c>
      <c r="C23" s="2" t="s">
        <v>101</v>
      </c>
      <c r="D23" s="123"/>
      <c r="E23" s="2">
        <v>42</v>
      </c>
      <c r="F23" s="89">
        <v>17665496</v>
      </c>
    </row>
    <row r="24" spans="1:6" ht="15" customHeight="1" x14ac:dyDescent="0.25">
      <c r="A24" s="117"/>
      <c r="B24" s="2" t="s">
        <v>33</v>
      </c>
      <c r="C24" s="2" t="s">
        <v>101</v>
      </c>
      <c r="D24" s="123"/>
      <c r="E24" s="2">
        <v>44</v>
      </c>
      <c r="F24" s="89">
        <v>8406397</v>
      </c>
    </row>
    <row r="25" spans="1:6" ht="15" customHeight="1" x14ac:dyDescent="0.25">
      <c r="A25" s="117"/>
      <c r="B25" s="2" t="s">
        <v>33</v>
      </c>
      <c r="C25" s="2" t="s">
        <v>101</v>
      </c>
      <c r="D25" s="123"/>
      <c r="E25" s="2">
        <v>45</v>
      </c>
      <c r="F25" s="89">
        <v>31798947</v>
      </c>
    </row>
    <row r="26" spans="1:6" ht="15" customHeight="1" x14ac:dyDescent="0.25">
      <c r="A26" s="117"/>
      <c r="B26" s="2" t="s">
        <v>33</v>
      </c>
      <c r="C26" s="2" t="s">
        <v>102</v>
      </c>
      <c r="D26" s="116" t="s">
        <v>103</v>
      </c>
      <c r="E26" s="2">
        <v>48</v>
      </c>
      <c r="F26" s="58">
        <v>4000000</v>
      </c>
    </row>
    <row r="27" spans="1:6" ht="15" customHeight="1" x14ac:dyDescent="0.25">
      <c r="A27" s="117"/>
      <c r="B27" s="2" t="s">
        <v>33</v>
      </c>
      <c r="C27" s="2" t="s">
        <v>102</v>
      </c>
      <c r="D27" s="117"/>
      <c r="E27" s="2">
        <v>49</v>
      </c>
      <c r="F27" s="58">
        <v>4007680</v>
      </c>
    </row>
    <row r="28" spans="1:6" ht="15" customHeight="1" x14ac:dyDescent="0.25">
      <c r="A28" s="117"/>
      <c r="B28" s="2" t="s">
        <v>33</v>
      </c>
      <c r="C28" s="2" t="s">
        <v>102</v>
      </c>
      <c r="D28" s="117"/>
      <c r="E28" s="2">
        <v>52</v>
      </c>
      <c r="F28" s="58">
        <v>5843571</v>
      </c>
    </row>
    <row r="29" spans="1:6" ht="15" customHeight="1" x14ac:dyDescent="0.25">
      <c r="A29" s="117"/>
      <c r="B29" s="2" t="s">
        <v>33</v>
      </c>
      <c r="C29" s="2" t="s">
        <v>104</v>
      </c>
      <c r="D29" s="117"/>
      <c r="E29" s="2">
        <v>48</v>
      </c>
      <c r="F29" s="58">
        <v>20951208</v>
      </c>
    </row>
    <row r="30" spans="1:6" ht="15" customHeight="1" x14ac:dyDescent="0.25">
      <c r="A30" s="117"/>
      <c r="B30" s="2" t="s">
        <v>33</v>
      </c>
      <c r="C30" s="2" t="s">
        <v>104</v>
      </c>
      <c r="D30" s="118"/>
      <c r="E30" s="2">
        <v>52</v>
      </c>
      <c r="F30" s="58">
        <v>11368377</v>
      </c>
    </row>
    <row r="31" spans="1:6" ht="15" customHeight="1" x14ac:dyDescent="0.25">
      <c r="A31" s="117"/>
      <c r="B31" s="2" t="s">
        <v>33</v>
      </c>
      <c r="C31" s="2" t="s">
        <v>105</v>
      </c>
      <c r="D31" s="116" t="s">
        <v>106</v>
      </c>
      <c r="E31" s="2">
        <v>65</v>
      </c>
      <c r="F31" s="58">
        <v>26185743</v>
      </c>
    </row>
    <row r="32" spans="1:6" ht="15" customHeight="1" x14ac:dyDescent="0.25">
      <c r="A32" s="117"/>
      <c r="B32" s="2" t="s">
        <v>33</v>
      </c>
      <c r="C32" s="2" t="s">
        <v>105</v>
      </c>
      <c r="D32" s="118"/>
      <c r="E32" s="2">
        <v>66</v>
      </c>
      <c r="F32" s="58">
        <v>47763570</v>
      </c>
    </row>
    <row r="33" spans="1:6" ht="15" customHeight="1" x14ac:dyDescent="0.25">
      <c r="A33" s="117"/>
      <c r="B33" s="2" t="s">
        <v>33</v>
      </c>
      <c r="C33" s="2" t="s">
        <v>107</v>
      </c>
      <c r="D33" s="116" t="s">
        <v>108</v>
      </c>
      <c r="E33" s="2">
        <v>78</v>
      </c>
      <c r="F33" s="58">
        <v>10000000</v>
      </c>
    </row>
    <row r="34" spans="1:6" ht="15" customHeight="1" x14ac:dyDescent="0.25">
      <c r="A34" s="117"/>
      <c r="B34" s="2" t="s">
        <v>33</v>
      </c>
      <c r="C34" s="2" t="s">
        <v>107</v>
      </c>
      <c r="D34" s="117"/>
      <c r="E34" s="2">
        <v>79</v>
      </c>
      <c r="F34" s="58">
        <v>113531427</v>
      </c>
    </row>
    <row r="35" spans="1:6" s="5" customFormat="1" ht="15" customHeight="1" x14ac:dyDescent="0.25">
      <c r="A35" s="123">
        <v>3</v>
      </c>
      <c r="B35" s="2" t="s">
        <v>33</v>
      </c>
      <c r="C35" s="2" t="s">
        <v>109</v>
      </c>
      <c r="D35" s="116" t="s">
        <v>110</v>
      </c>
      <c r="E35" s="2">
        <v>77</v>
      </c>
      <c r="F35" s="89">
        <v>200000</v>
      </c>
    </row>
    <row r="36" spans="1:6" s="5" customFormat="1" ht="15" customHeight="1" x14ac:dyDescent="0.25">
      <c r="A36" s="123"/>
      <c r="B36" s="2" t="s">
        <v>33</v>
      </c>
      <c r="C36" s="2" t="s">
        <v>109</v>
      </c>
      <c r="D36" s="117"/>
      <c r="E36" s="2">
        <v>81</v>
      </c>
      <c r="F36" s="89">
        <v>22689484</v>
      </c>
    </row>
    <row r="37" spans="1:6" s="5" customFormat="1" ht="15" customHeight="1" x14ac:dyDescent="0.25">
      <c r="A37" s="123"/>
      <c r="B37" s="2" t="s">
        <v>33</v>
      </c>
      <c r="C37" s="2" t="s">
        <v>109</v>
      </c>
      <c r="D37" s="117"/>
      <c r="E37" s="2">
        <v>82</v>
      </c>
      <c r="F37" s="89">
        <v>15689484</v>
      </c>
    </row>
    <row r="38" spans="1:6" s="5" customFormat="1" ht="15" customHeight="1" x14ac:dyDescent="0.25">
      <c r="A38" s="123"/>
      <c r="B38" s="2" t="s">
        <v>33</v>
      </c>
      <c r="C38" s="2" t="s">
        <v>109</v>
      </c>
      <c r="D38" s="117"/>
      <c r="E38" s="2">
        <v>83</v>
      </c>
      <c r="F38" s="89">
        <v>27585977</v>
      </c>
    </row>
    <row r="39" spans="1:6" s="5" customFormat="1" ht="15" customHeight="1" x14ac:dyDescent="0.25">
      <c r="A39" s="123"/>
      <c r="B39" s="2" t="s">
        <v>33</v>
      </c>
      <c r="C39" s="2" t="s">
        <v>109</v>
      </c>
      <c r="D39" s="117"/>
      <c r="E39" s="2">
        <v>86</v>
      </c>
      <c r="F39" s="89">
        <v>2800000</v>
      </c>
    </row>
    <row r="40" spans="1:6" s="1" customFormat="1" ht="15" customHeight="1" x14ac:dyDescent="0.25">
      <c r="A40" s="116">
        <v>4</v>
      </c>
      <c r="B40" s="2" t="s">
        <v>42</v>
      </c>
      <c r="C40" s="2" t="s">
        <v>111</v>
      </c>
      <c r="D40" s="116" t="s">
        <v>112</v>
      </c>
      <c r="E40" s="2">
        <v>83</v>
      </c>
      <c r="F40" s="89">
        <v>10000000</v>
      </c>
    </row>
    <row r="41" spans="1:6" s="1" customFormat="1" ht="15" customHeight="1" x14ac:dyDescent="0.25">
      <c r="A41" s="117"/>
      <c r="B41" s="2" t="s">
        <v>42</v>
      </c>
      <c r="C41" s="2" t="s">
        <v>111</v>
      </c>
      <c r="D41" s="117"/>
      <c r="E41" s="2">
        <v>90</v>
      </c>
      <c r="F41" s="89">
        <v>63204067</v>
      </c>
    </row>
    <row r="42" spans="1:6" s="1" customFormat="1" ht="15" customHeight="1" x14ac:dyDescent="0.25">
      <c r="A42" s="117"/>
      <c r="B42" s="2" t="s">
        <v>42</v>
      </c>
      <c r="C42" s="2" t="s">
        <v>111</v>
      </c>
      <c r="D42" s="117"/>
      <c r="E42" s="2">
        <v>93</v>
      </c>
      <c r="F42" s="89">
        <v>89938756</v>
      </c>
    </row>
    <row r="43" spans="1:6" s="1" customFormat="1" ht="15" customHeight="1" x14ac:dyDescent="0.25">
      <c r="A43" s="117"/>
      <c r="B43" s="2" t="s">
        <v>42</v>
      </c>
      <c r="C43" s="2" t="s">
        <v>111</v>
      </c>
      <c r="D43" s="117"/>
      <c r="E43" s="2">
        <v>98</v>
      </c>
      <c r="F43" s="89">
        <v>131142822</v>
      </c>
    </row>
    <row r="44" spans="1:6" s="1" customFormat="1" ht="15" customHeight="1" x14ac:dyDescent="0.25">
      <c r="A44" s="118"/>
      <c r="B44" s="2" t="s">
        <v>42</v>
      </c>
      <c r="C44" s="2" t="s">
        <v>111</v>
      </c>
      <c r="D44" s="118"/>
      <c r="E44" s="2" t="s">
        <v>113</v>
      </c>
      <c r="F44" s="89">
        <v>38000000</v>
      </c>
    </row>
    <row r="45" spans="1:6" s="1" customFormat="1" ht="15" customHeight="1" x14ac:dyDescent="0.25">
      <c r="A45" s="116">
        <v>5</v>
      </c>
      <c r="B45" s="2" t="s">
        <v>45</v>
      </c>
      <c r="C45" s="2" t="s">
        <v>114</v>
      </c>
      <c r="D45" s="123" t="s">
        <v>115</v>
      </c>
      <c r="E45" s="2" t="s">
        <v>116</v>
      </c>
      <c r="F45" s="89">
        <v>35000000</v>
      </c>
    </row>
    <row r="46" spans="1:6" s="1" customFormat="1" ht="15" customHeight="1" x14ac:dyDescent="0.25">
      <c r="A46" s="117"/>
      <c r="B46" s="2" t="s">
        <v>45</v>
      </c>
      <c r="C46" s="2" t="s">
        <v>114</v>
      </c>
      <c r="D46" s="123"/>
      <c r="E46" s="2" t="s">
        <v>117</v>
      </c>
      <c r="F46" s="89">
        <v>46110607</v>
      </c>
    </row>
    <row r="47" spans="1:6" s="1" customFormat="1" ht="15" customHeight="1" x14ac:dyDescent="0.25">
      <c r="A47" s="117"/>
      <c r="B47" s="2" t="s">
        <v>45</v>
      </c>
      <c r="C47" s="2" t="s">
        <v>118</v>
      </c>
      <c r="D47" s="123" t="s">
        <v>119</v>
      </c>
      <c r="E47" s="2">
        <v>83</v>
      </c>
      <c r="F47" s="89">
        <v>29187865</v>
      </c>
    </row>
    <row r="48" spans="1:6" s="1" customFormat="1" ht="15" customHeight="1" x14ac:dyDescent="0.25">
      <c r="A48" s="117"/>
      <c r="B48" s="2" t="s">
        <v>45</v>
      </c>
      <c r="C48" s="2" t="s">
        <v>118</v>
      </c>
      <c r="D48" s="123"/>
      <c r="E48" s="2" t="s">
        <v>120</v>
      </c>
      <c r="F48" s="89">
        <v>5307723</v>
      </c>
    </row>
    <row r="49" spans="1:6" s="1" customFormat="1" ht="15" customHeight="1" x14ac:dyDescent="0.25">
      <c r="A49" s="117"/>
      <c r="B49" s="2" t="s">
        <v>45</v>
      </c>
      <c r="C49" s="2" t="s">
        <v>118</v>
      </c>
      <c r="D49" s="123"/>
      <c r="E49" s="2">
        <v>166</v>
      </c>
      <c r="F49" s="89">
        <v>17692410</v>
      </c>
    </row>
    <row r="50" spans="1:6" s="1" customFormat="1" ht="15" customHeight="1" x14ac:dyDescent="0.25">
      <c r="A50" s="116">
        <v>6</v>
      </c>
      <c r="B50" s="2" t="s">
        <v>49</v>
      </c>
      <c r="C50" s="2" t="s">
        <v>121</v>
      </c>
      <c r="D50" s="116" t="s">
        <v>122</v>
      </c>
      <c r="E50" s="2" t="s">
        <v>120</v>
      </c>
      <c r="F50" s="89">
        <v>20062530</v>
      </c>
    </row>
    <row r="51" spans="1:6" s="1" customFormat="1" ht="15" customHeight="1" x14ac:dyDescent="0.25">
      <c r="A51" s="117"/>
      <c r="B51" s="2" t="s">
        <v>49</v>
      </c>
      <c r="C51" s="2" t="s">
        <v>121</v>
      </c>
      <c r="D51" s="117"/>
      <c r="E51" s="2" t="s">
        <v>123</v>
      </c>
      <c r="F51" s="89">
        <v>30093794</v>
      </c>
    </row>
    <row r="52" spans="1:6" s="1" customFormat="1" ht="15" customHeight="1" x14ac:dyDescent="0.25">
      <c r="A52" s="117"/>
      <c r="B52" s="2" t="s">
        <v>49</v>
      </c>
      <c r="C52" s="2" t="s">
        <v>121</v>
      </c>
      <c r="D52" s="117"/>
      <c r="E52" s="2" t="s">
        <v>124</v>
      </c>
      <c r="F52" s="89">
        <v>45156324</v>
      </c>
    </row>
    <row r="53" spans="1:6" s="1" customFormat="1" ht="15" customHeight="1" x14ac:dyDescent="0.25">
      <c r="A53" s="117"/>
      <c r="B53" s="2" t="s">
        <v>49</v>
      </c>
      <c r="C53" s="2" t="s">
        <v>121</v>
      </c>
      <c r="D53" s="117"/>
      <c r="E53" s="2">
        <v>169</v>
      </c>
      <c r="F53" s="89">
        <v>1000000</v>
      </c>
    </row>
    <row r="54" spans="1:6" s="1" customFormat="1" ht="15" customHeight="1" x14ac:dyDescent="0.25">
      <c r="A54" s="118"/>
      <c r="B54" s="2" t="s">
        <v>49</v>
      </c>
      <c r="C54" s="2" t="s">
        <v>121</v>
      </c>
      <c r="D54" s="118"/>
      <c r="E54" s="2">
        <v>170</v>
      </c>
      <c r="F54" s="89">
        <v>4000000</v>
      </c>
    </row>
    <row r="55" spans="1:6" s="1" customFormat="1" ht="15" customHeight="1" x14ac:dyDescent="0.25">
      <c r="A55" s="116">
        <v>7</v>
      </c>
      <c r="B55" s="2" t="s">
        <v>125</v>
      </c>
      <c r="C55" s="2" t="s">
        <v>126</v>
      </c>
      <c r="D55" s="116" t="s">
        <v>127</v>
      </c>
      <c r="E55" s="2">
        <v>134</v>
      </c>
      <c r="F55" s="90">
        <v>48285108</v>
      </c>
    </row>
    <row r="56" spans="1:6" s="1" customFormat="1" ht="15" customHeight="1" x14ac:dyDescent="0.25">
      <c r="A56" s="117"/>
      <c r="B56" s="2" t="s">
        <v>125</v>
      </c>
      <c r="C56" s="2" t="s">
        <v>126</v>
      </c>
      <c r="D56" s="117"/>
      <c r="E56" s="2">
        <v>136</v>
      </c>
      <c r="F56" s="90">
        <v>26500000</v>
      </c>
    </row>
    <row r="57" spans="1:6" s="1" customFormat="1" ht="15" customHeight="1" x14ac:dyDescent="0.25">
      <c r="A57" s="117"/>
      <c r="B57" s="2" t="s">
        <v>125</v>
      </c>
      <c r="C57" s="2" t="s">
        <v>126</v>
      </c>
      <c r="D57" s="117"/>
      <c r="E57" s="2">
        <v>142</v>
      </c>
      <c r="F57" s="90">
        <v>3000000</v>
      </c>
    </row>
    <row r="58" spans="1:6" s="1" customFormat="1" ht="15" customHeight="1" x14ac:dyDescent="0.25">
      <c r="A58" s="117"/>
      <c r="B58" s="2" t="s">
        <v>125</v>
      </c>
      <c r="C58" s="2" t="s">
        <v>126</v>
      </c>
      <c r="D58" s="117"/>
      <c r="E58" s="2">
        <v>137</v>
      </c>
      <c r="F58" s="90">
        <v>33375258</v>
      </c>
    </row>
    <row r="59" spans="1:6" s="1" customFormat="1" ht="15" customHeight="1" x14ac:dyDescent="0.25">
      <c r="A59" s="117"/>
      <c r="B59" s="2" t="s">
        <v>125</v>
      </c>
      <c r="C59" s="2" t="s">
        <v>128</v>
      </c>
      <c r="D59" s="2" t="s">
        <v>129</v>
      </c>
      <c r="E59" s="2">
        <v>139</v>
      </c>
      <c r="F59" s="90">
        <v>1330000</v>
      </c>
    </row>
    <row r="60" spans="1:6" s="1" customFormat="1" ht="15" customHeight="1" x14ac:dyDescent="0.25">
      <c r="A60" s="117"/>
      <c r="B60" s="2" t="s">
        <v>125</v>
      </c>
      <c r="C60" s="2" t="s">
        <v>130</v>
      </c>
      <c r="D60" s="2" t="s">
        <v>131</v>
      </c>
      <c r="E60" s="2">
        <v>152</v>
      </c>
      <c r="F60" s="90">
        <v>5000000</v>
      </c>
    </row>
    <row r="61" spans="1:6" s="1" customFormat="1" ht="15" customHeight="1" x14ac:dyDescent="0.25">
      <c r="A61" s="117"/>
      <c r="B61" s="2" t="s">
        <v>125</v>
      </c>
      <c r="C61" s="2" t="s">
        <v>132</v>
      </c>
      <c r="D61" s="123" t="s">
        <v>133</v>
      </c>
      <c r="E61" s="2">
        <v>146</v>
      </c>
      <c r="F61" s="90">
        <v>34628971</v>
      </c>
    </row>
    <row r="62" spans="1:6" s="1" customFormat="1" ht="15" customHeight="1" x14ac:dyDescent="0.25">
      <c r="A62" s="117"/>
      <c r="B62" s="2" t="s">
        <v>125</v>
      </c>
      <c r="C62" s="2" t="s">
        <v>132</v>
      </c>
      <c r="D62" s="123"/>
      <c r="E62" s="2">
        <v>147</v>
      </c>
      <c r="F62" s="90">
        <v>3250000</v>
      </c>
    </row>
    <row r="63" spans="1:6" s="1" customFormat="1" ht="15" customHeight="1" x14ac:dyDescent="0.25">
      <c r="A63" s="117"/>
      <c r="B63" s="2" t="s">
        <v>125</v>
      </c>
      <c r="C63" s="2" t="s">
        <v>134</v>
      </c>
      <c r="D63" s="123" t="s">
        <v>135</v>
      </c>
      <c r="E63" s="2">
        <v>136</v>
      </c>
      <c r="F63" s="90">
        <v>20000000</v>
      </c>
    </row>
    <row r="64" spans="1:6" s="1" customFormat="1" ht="15" customHeight="1" x14ac:dyDescent="0.25">
      <c r="A64" s="117"/>
      <c r="B64" s="2" t="s">
        <v>125</v>
      </c>
      <c r="C64" s="2" t="s">
        <v>134</v>
      </c>
      <c r="D64" s="123"/>
      <c r="E64" s="2">
        <v>163</v>
      </c>
      <c r="F64" s="90">
        <v>27389819</v>
      </c>
    </row>
    <row r="65" spans="1:6" s="1" customFormat="1" ht="15" customHeight="1" x14ac:dyDescent="0.25">
      <c r="A65" s="117"/>
      <c r="B65" s="2" t="s">
        <v>125</v>
      </c>
      <c r="C65" s="2" t="s">
        <v>134</v>
      </c>
      <c r="D65" s="123"/>
      <c r="E65" s="2">
        <v>154</v>
      </c>
      <c r="F65" s="90">
        <v>3000000</v>
      </c>
    </row>
    <row r="66" spans="1:6" s="1" customFormat="1" ht="15" customHeight="1" x14ac:dyDescent="0.25">
      <c r="A66" s="117"/>
      <c r="B66" s="2" t="s">
        <v>125</v>
      </c>
      <c r="C66" s="2" t="s">
        <v>134</v>
      </c>
      <c r="D66" s="123"/>
      <c r="E66" s="2">
        <v>138</v>
      </c>
      <c r="F66" s="90">
        <v>12271921</v>
      </c>
    </row>
    <row r="67" spans="1:6" s="1" customFormat="1" ht="15" customHeight="1" x14ac:dyDescent="0.25">
      <c r="A67" s="117"/>
      <c r="B67" s="2" t="s">
        <v>125</v>
      </c>
      <c r="C67" s="2" t="s">
        <v>136</v>
      </c>
      <c r="D67" s="2" t="s">
        <v>137</v>
      </c>
      <c r="E67" s="2">
        <v>157</v>
      </c>
      <c r="F67" s="90">
        <v>29341403</v>
      </c>
    </row>
    <row r="68" spans="1:6" s="1" customFormat="1" ht="15" customHeight="1" x14ac:dyDescent="0.25">
      <c r="A68" s="117"/>
      <c r="B68" s="2" t="s">
        <v>125</v>
      </c>
      <c r="C68" s="2" t="s">
        <v>138</v>
      </c>
      <c r="D68" s="116" t="s">
        <v>139</v>
      </c>
      <c r="E68" s="2">
        <v>158</v>
      </c>
      <c r="F68" s="90">
        <v>75318614</v>
      </c>
    </row>
    <row r="69" spans="1:6" s="1" customFormat="1" ht="15" customHeight="1" x14ac:dyDescent="0.25">
      <c r="A69" s="117"/>
      <c r="B69" s="2" t="s">
        <v>125</v>
      </c>
      <c r="C69" s="2" t="s">
        <v>138</v>
      </c>
      <c r="D69" s="117"/>
      <c r="E69" s="2">
        <v>160</v>
      </c>
      <c r="F69" s="90">
        <v>4387500</v>
      </c>
    </row>
    <row r="70" spans="1:6" s="1" customFormat="1" ht="15" customHeight="1" x14ac:dyDescent="0.25">
      <c r="A70" s="117"/>
      <c r="B70" s="2" t="s">
        <v>125</v>
      </c>
      <c r="C70" s="2" t="s">
        <v>140</v>
      </c>
      <c r="D70" s="2" t="s">
        <v>141</v>
      </c>
      <c r="E70" s="2">
        <v>158</v>
      </c>
      <c r="F70" s="90">
        <v>15731577</v>
      </c>
    </row>
    <row r="71" spans="1:6" s="1" customFormat="1" ht="15" customHeight="1" x14ac:dyDescent="0.25">
      <c r="A71" s="123">
        <v>8</v>
      </c>
      <c r="B71" s="3" t="s">
        <v>142</v>
      </c>
      <c r="C71" s="92" t="s">
        <v>143</v>
      </c>
      <c r="D71" s="116" t="s">
        <v>119</v>
      </c>
      <c r="E71" s="2">
        <v>148</v>
      </c>
      <c r="F71" s="90">
        <v>19297401</v>
      </c>
    </row>
    <row r="72" spans="1:6" s="1" customFormat="1" ht="15" customHeight="1" x14ac:dyDescent="0.25">
      <c r="A72" s="123"/>
      <c r="B72" s="3" t="s">
        <v>142</v>
      </c>
      <c r="C72" s="92" t="s">
        <v>143</v>
      </c>
      <c r="D72" s="118"/>
      <c r="E72" s="2">
        <v>149</v>
      </c>
      <c r="F72" s="90">
        <v>62892204</v>
      </c>
    </row>
    <row r="73" spans="1:6" s="1" customFormat="1" ht="15" customHeight="1" x14ac:dyDescent="0.25">
      <c r="A73" s="123"/>
      <c r="B73" s="3" t="s">
        <v>142</v>
      </c>
      <c r="C73" s="92" t="s">
        <v>144</v>
      </c>
      <c r="D73" s="3" t="s">
        <v>145</v>
      </c>
      <c r="E73" s="2">
        <v>151</v>
      </c>
      <c r="F73" s="90">
        <v>36297401</v>
      </c>
    </row>
    <row r="74" spans="1:6" s="1" customFormat="1" ht="15" customHeight="1" x14ac:dyDescent="0.25">
      <c r="A74" s="102">
        <v>9</v>
      </c>
      <c r="B74" s="3" t="s">
        <v>146</v>
      </c>
      <c r="C74" s="92" t="s">
        <v>147</v>
      </c>
      <c r="D74" s="116" t="s">
        <v>148</v>
      </c>
      <c r="E74" s="2">
        <v>146</v>
      </c>
      <c r="F74" s="90">
        <v>4000000</v>
      </c>
    </row>
    <row r="75" spans="1:6" s="1" customFormat="1" ht="15" customHeight="1" x14ac:dyDescent="0.25">
      <c r="A75" s="97"/>
      <c r="B75" s="3" t="s">
        <v>146</v>
      </c>
      <c r="C75" s="92" t="s">
        <v>147</v>
      </c>
      <c r="D75" s="117"/>
      <c r="E75" s="2">
        <v>140</v>
      </c>
      <c r="F75" s="90">
        <v>2000000</v>
      </c>
    </row>
    <row r="76" spans="1:6" s="1" customFormat="1" ht="15" customHeight="1" x14ac:dyDescent="0.25">
      <c r="A76" s="97"/>
      <c r="B76" s="3" t="s">
        <v>146</v>
      </c>
      <c r="C76" s="92" t="s">
        <v>147</v>
      </c>
      <c r="D76" s="117"/>
      <c r="E76" s="2">
        <v>158</v>
      </c>
      <c r="F76" s="90">
        <v>22000000</v>
      </c>
    </row>
    <row r="77" spans="1:6" s="1" customFormat="1" ht="15" customHeight="1" x14ac:dyDescent="0.25">
      <c r="A77" s="97"/>
      <c r="B77" s="3" t="s">
        <v>146</v>
      </c>
      <c r="C77" s="92" t="s">
        <v>147</v>
      </c>
      <c r="D77" s="117"/>
      <c r="E77" s="2">
        <v>163</v>
      </c>
      <c r="F77" s="90">
        <v>14000000</v>
      </c>
    </row>
    <row r="78" spans="1:6" s="1" customFormat="1" ht="15" customHeight="1" x14ac:dyDescent="0.25">
      <c r="A78" s="97"/>
      <c r="B78" s="3" t="s">
        <v>146</v>
      </c>
      <c r="C78" s="92" t="s">
        <v>149</v>
      </c>
      <c r="D78" s="117"/>
      <c r="E78" s="2">
        <v>122</v>
      </c>
      <c r="F78" s="90">
        <v>0</v>
      </c>
    </row>
    <row r="79" spans="1:6" s="1" customFormat="1" ht="15" customHeight="1" x14ac:dyDescent="0.25">
      <c r="A79" s="97"/>
      <c r="B79" s="3" t="s">
        <v>146</v>
      </c>
      <c r="C79" s="92" t="s">
        <v>149</v>
      </c>
      <c r="D79" s="117"/>
      <c r="E79" s="2">
        <v>123</v>
      </c>
      <c r="F79" s="90">
        <v>5000000</v>
      </c>
    </row>
    <row r="80" spans="1:6" s="1" customFormat="1" ht="15" customHeight="1" x14ac:dyDescent="0.25">
      <c r="A80" s="97"/>
      <c r="B80" s="3" t="s">
        <v>146</v>
      </c>
      <c r="C80" s="92" t="s">
        <v>149</v>
      </c>
      <c r="D80" s="117"/>
      <c r="E80" s="2">
        <v>124</v>
      </c>
      <c r="F80" s="90">
        <v>10000000</v>
      </c>
    </row>
    <row r="81" spans="1:6" s="1" customFormat="1" ht="15" customHeight="1" x14ac:dyDescent="0.25">
      <c r="A81" s="97"/>
      <c r="B81" s="3" t="s">
        <v>146</v>
      </c>
      <c r="C81" s="92" t="s">
        <v>149</v>
      </c>
      <c r="D81" s="117"/>
      <c r="E81" s="2">
        <v>127</v>
      </c>
      <c r="F81" s="90">
        <v>20000000</v>
      </c>
    </row>
    <row r="82" spans="1:6" s="1" customFormat="1" ht="15" customHeight="1" x14ac:dyDescent="0.25">
      <c r="A82" s="97"/>
      <c r="B82" s="3" t="s">
        <v>146</v>
      </c>
      <c r="C82" s="92" t="s">
        <v>150</v>
      </c>
      <c r="D82" s="117"/>
      <c r="E82" s="2">
        <v>149</v>
      </c>
      <c r="F82" s="90">
        <v>15000000</v>
      </c>
    </row>
    <row r="83" spans="1:6" s="1" customFormat="1" ht="15" customHeight="1" x14ac:dyDescent="0.25">
      <c r="A83" s="97"/>
      <c r="B83" s="3" t="s">
        <v>146</v>
      </c>
      <c r="C83" s="92" t="s">
        <v>151</v>
      </c>
      <c r="D83" s="117"/>
      <c r="E83" s="6" t="s">
        <v>152</v>
      </c>
      <c r="F83" s="90">
        <v>5000000</v>
      </c>
    </row>
    <row r="84" spans="1:6" s="1" customFormat="1" ht="15" customHeight="1" x14ac:dyDescent="0.25">
      <c r="A84" s="97"/>
      <c r="B84" s="3" t="s">
        <v>146</v>
      </c>
      <c r="C84" s="92" t="s">
        <v>151</v>
      </c>
      <c r="D84" s="117"/>
      <c r="E84" s="6" t="s">
        <v>153</v>
      </c>
      <c r="F84" s="90">
        <v>15000000</v>
      </c>
    </row>
    <row r="85" spans="1:6" s="1" customFormat="1" ht="15" customHeight="1" x14ac:dyDescent="0.25">
      <c r="A85" s="97"/>
      <c r="B85" s="3" t="s">
        <v>146</v>
      </c>
      <c r="C85" s="92" t="s">
        <v>151</v>
      </c>
      <c r="D85" s="117"/>
      <c r="E85" s="6" t="s">
        <v>154</v>
      </c>
      <c r="F85" s="90">
        <v>45000000</v>
      </c>
    </row>
    <row r="86" spans="1:6" s="1" customFormat="1" ht="15" customHeight="1" x14ac:dyDescent="0.25">
      <c r="A86" s="97"/>
      <c r="B86" s="3" t="s">
        <v>146</v>
      </c>
      <c r="C86" s="92" t="s">
        <v>151</v>
      </c>
      <c r="D86" s="117"/>
      <c r="E86" s="6" t="s">
        <v>155</v>
      </c>
      <c r="F86" s="90">
        <v>12000000</v>
      </c>
    </row>
    <row r="87" spans="1:6" s="1" customFormat="1" ht="15" customHeight="1" x14ac:dyDescent="0.25">
      <c r="A87" s="97"/>
      <c r="B87" s="3" t="s">
        <v>156</v>
      </c>
      <c r="C87" s="92" t="s">
        <v>151</v>
      </c>
      <c r="D87" s="117"/>
      <c r="E87" s="6" t="s">
        <v>158</v>
      </c>
      <c r="F87" s="90">
        <v>35145366</v>
      </c>
    </row>
    <row r="88" spans="1:6" s="1" customFormat="1" ht="15" customHeight="1" x14ac:dyDescent="0.25">
      <c r="A88" s="97"/>
      <c r="B88" s="3" t="s">
        <v>146</v>
      </c>
      <c r="C88" s="92" t="s">
        <v>151</v>
      </c>
      <c r="D88" s="117"/>
      <c r="E88" s="6" t="s">
        <v>159</v>
      </c>
      <c r="F88" s="90">
        <v>15000000</v>
      </c>
    </row>
    <row r="89" spans="1:6" s="1" customFormat="1" ht="15" customHeight="1" x14ac:dyDescent="0.25">
      <c r="A89" s="97"/>
      <c r="B89" s="3" t="s">
        <v>146</v>
      </c>
      <c r="C89" s="92" t="s">
        <v>151</v>
      </c>
      <c r="D89" s="117"/>
      <c r="E89" s="6" t="s">
        <v>226</v>
      </c>
      <c r="F89" s="90">
        <v>0</v>
      </c>
    </row>
    <row r="90" spans="1:6" s="1" customFormat="1" ht="15" customHeight="1" x14ac:dyDescent="0.25">
      <c r="A90" s="97"/>
      <c r="B90" s="3" t="s">
        <v>146</v>
      </c>
      <c r="C90" s="92" t="s">
        <v>151</v>
      </c>
      <c r="D90" s="117"/>
      <c r="E90" s="6" t="s">
        <v>160</v>
      </c>
      <c r="F90" s="90">
        <v>5000000</v>
      </c>
    </row>
    <row r="91" spans="1:6" s="1" customFormat="1" ht="15" customHeight="1" x14ac:dyDescent="0.25">
      <c r="A91" s="97"/>
      <c r="B91" s="3" t="s">
        <v>146</v>
      </c>
      <c r="C91" s="92" t="s">
        <v>157</v>
      </c>
      <c r="D91" s="117"/>
      <c r="E91" s="2">
        <v>42</v>
      </c>
      <c r="F91" s="90">
        <v>100000000</v>
      </c>
    </row>
    <row r="92" spans="1:6" s="1" customFormat="1" ht="15" customHeight="1" x14ac:dyDescent="0.25">
      <c r="A92" s="97"/>
      <c r="B92" s="3" t="s">
        <v>146</v>
      </c>
      <c r="C92" s="92" t="s">
        <v>157</v>
      </c>
      <c r="D92" s="117"/>
      <c r="E92" s="2">
        <v>44</v>
      </c>
      <c r="F92" s="90">
        <v>50000000</v>
      </c>
    </row>
    <row r="93" spans="1:6" s="1" customFormat="1" ht="15" customHeight="1" x14ac:dyDescent="0.25">
      <c r="A93" s="97"/>
      <c r="B93" s="3" t="s">
        <v>146</v>
      </c>
      <c r="C93" s="92" t="s">
        <v>157</v>
      </c>
      <c r="D93" s="117"/>
      <c r="E93" s="2">
        <v>45</v>
      </c>
      <c r="F93" s="90">
        <v>50000000</v>
      </c>
    </row>
    <row r="94" spans="1:6" s="1" customFormat="1" ht="15" customHeight="1" x14ac:dyDescent="0.25">
      <c r="A94" s="97"/>
      <c r="B94" s="3" t="s">
        <v>146</v>
      </c>
      <c r="C94" s="92" t="s">
        <v>157</v>
      </c>
      <c r="D94" s="117"/>
      <c r="E94" s="2">
        <v>46</v>
      </c>
      <c r="F94" s="90">
        <v>2000000</v>
      </c>
    </row>
    <row r="95" spans="1:6" s="1" customFormat="1" ht="15" customHeight="1" x14ac:dyDescent="0.25">
      <c r="A95" s="97"/>
      <c r="B95" s="3" t="s">
        <v>146</v>
      </c>
      <c r="C95" s="92" t="s">
        <v>157</v>
      </c>
      <c r="D95" s="117"/>
      <c r="E95" s="2">
        <v>48</v>
      </c>
      <c r="F95" s="90">
        <v>22000000</v>
      </c>
    </row>
    <row r="96" spans="1:6" s="1" customFormat="1" ht="15" customHeight="1" x14ac:dyDescent="0.25">
      <c r="A96" s="97"/>
      <c r="B96" s="3" t="s">
        <v>146</v>
      </c>
      <c r="C96" s="92" t="s">
        <v>157</v>
      </c>
      <c r="D96" s="117"/>
      <c r="E96" s="2">
        <v>49</v>
      </c>
      <c r="F96" s="90">
        <v>7000000</v>
      </c>
    </row>
    <row r="97" spans="1:6" s="1" customFormat="1" ht="15" customHeight="1" x14ac:dyDescent="0.25">
      <c r="A97" s="97"/>
      <c r="B97" s="3" t="s">
        <v>146</v>
      </c>
      <c r="C97" s="92" t="s">
        <v>157</v>
      </c>
      <c r="D97" s="117"/>
      <c r="E97" s="2">
        <v>52</v>
      </c>
      <c r="F97" s="90">
        <v>10841727</v>
      </c>
    </row>
    <row r="98" spans="1:6" s="1" customFormat="1" ht="15" customHeight="1" x14ac:dyDescent="0.25">
      <c r="A98" s="97"/>
      <c r="B98" s="3" t="s">
        <v>146</v>
      </c>
      <c r="C98" s="92" t="s">
        <v>157</v>
      </c>
      <c r="D98" s="117"/>
      <c r="E98" s="2">
        <v>67</v>
      </c>
      <c r="F98" s="90">
        <v>2336977</v>
      </c>
    </row>
    <row r="99" spans="1:6" s="1" customFormat="1" ht="15" customHeight="1" x14ac:dyDescent="0.25">
      <c r="A99" s="97"/>
      <c r="B99" s="3" t="s">
        <v>146</v>
      </c>
      <c r="C99" s="92" t="s">
        <v>157</v>
      </c>
      <c r="D99" s="117"/>
      <c r="E99" s="2">
        <v>73</v>
      </c>
      <c r="F99" s="90">
        <v>45000000</v>
      </c>
    </row>
    <row r="100" spans="1:6" s="1" customFormat="1" ht="15" customHeight="1" x14ac:dyDescent="0.25">
      <c r="A100" s="97"/>
      <c r="B100" s="3" t="s">
        <v>146</v>
      </c>
      <c r="C100" s="92" t="s">
        <v>157</v>
      </c>
      <c r="D100" s="117"/>
      <c r="E100" s="2">
        <v>81</v>
      </c>
      <c r="F100" s="90">
        <v>15000000</v>
      </c>
    </row>
    <row r="101" spans="1:6" s="1" customFormat="1" ht="15" customHeight="1" x14ac:dyDescent="0.25">
      <c r="A101" s="97"/>
      <c r="B101" s="3" t="s">
        <v>146</v>
      </c>
      <c r="C101" s="92" t="s">
        <v>157</v>
      </c>
      <c r="D101" s="117"/>
      <c r="E101" s="2">
        <v>82</v>
      </c>
      <c r="F101" s="90">
        <v>10000000</v>
      </c>
    </row>
    <row r="102" spans="1:6" s="1" customFormat="1" ht="15" customHeight="1" x14ac:dyDescent="0.25">
      <c r="A102" s="103"/>
      <c r="B102" s="3" t="s">
        <v>146</v>
      </c>
      <c r="C102" s="92" t="s">
        <v>157</v>
      </c>
      <c r="D102" s="118"/>
      <c r="E102" s="2">
        <v>83</v>
      </c>
      <c r="F102" s="90">
        <v>20000000</v>
      </c>
    </row>
    <row r="103" spans="1:6" s="7" customFormat="1" ht="15" customHeight="1" x14ac:dyDescent="0.2">
      <c r="A103" s="123">
        <v>10</v>
      </c>
      <c r="B103" s="2" t="s">
        <v>78</v>
      </c>
      <c r="C103" s="92" t="s">
        <v>161</v>
      </c>
      <c r="D103" s="102" t="s">
        <v>78</v>
      </c>
      <c r="E103" s="2" t="s">
        <v>162</v>
      </c>
      <c r="F103" s="90">
        <v>3502165</v>
      </c>
    </row>
    <row r="104" spans="1:6" s="7" customFormat="1" ht="15" customHeight="1" x14ac:dyDescent="0.2">
      <c r="A104" s="123"/>
      <c r="B104" s="2" t="s">
        <v>78</v>
      </c>
      <c r="C104" s="92" t="s">
        <v>161</v>
      </c>
      <c r="D104" s="97"/>
      <c r="E104" s="2" t="s">
        <v>163</v>
      </c>
      <c r="F104" s="90">
        <v>45277994</v>
      </c>
    </row>
    <row r="105" spans="1:6" s="7" customFormat="1" ht="15" customHeight="1" x14ac:dyDescent="0.2">
      <c r="A105" s="123"/>
      <c r="B105" s="2" t="s">
        <v>78</v>
      </c>
      <c r="C105" s="92" t="s">
        <v>161</v>
      </c>
      <c r="D105" s="97"/>
      <c r="E105" s="2" t="s">
        <v>164</v>
      </c>
      <c r="F105" s="90">
        <v>900557</v>
      </c>
    </row>
    <row r="106" spans="1:6" s="7" customFormat="1" ht="15" customHeight="1" x14ac:dyDescent="0.2">
      <c r="A106" s="123"/>
      <c r="B106" s="2" t="s">
        <v>78</v>
      </c>
      <c r="C106" s="92" t="s">
        <v>161</v>
      </c>
      <c r="D106" s="103"/>
      <c r="E106" s="3" t="s">
        <v>165</v>
      </c>
      <c r="F106" s="90">
        <v>350217</v>
      </c>
    </row>
    <row r="107" spans="1:6" s="7" customFormat="1" ht="15" customHeight="1" x14ac:dyDescent="0.2">
      <c r="A107" s="116">
        <v>11</v>
      </c>
      <c r="B107" s="2" t="s">
        <v>78</v>
      </c>
      <c r="C107" s="92" t="s">
        <v>166</v>
      </c>
      <c r="D107" s="102" t="s">
        <v>78</v>
      </c>
      <c r="E107" s="2" t="s">
        <v>162</v>
      </c>
      <c r="F107" s="90">
        <v>1363843</v>
      </c>
    </row>
    <row r="108" spans="1:6" s="7" customFormat="1" ht="15" customHeight="1" x14ac:dyDescent="0.2">
      <c r="A108" s="117"/>
      <c r="B108" s="2" t="s">
        <v>78</v>
      </c>
      <c r="C108" s="92" t="s">
        <v>166</v>
      </c>
      <c r="D108" s="97"/>
      <c r="E108" s="2" t="s">
        <v>163</v>
      </c>
      <c r="F108" s="90">
        <v>17632538</v>
      </c>
    </row>
    <row r="109" spans="1:6" s="7" customFormat="1" ht="15" customHeight="1" x14ac:dyDescent="0.2">
      <c r="A109" s="117"/>
      <c r="B109" s="2" t="s">
        <v>78</v>
      </c>
      <c r="C109" s="92" t="s">
        <v>166</v>
      </c>
      <c r="D109" s="97"/>
      <c r="E109" s="2" t="s">
        <v>164</v>
      </c>
      <c r="F109" s="90">
        <v>350702</v>
      </c>
    </row>
    <row r="110" spans="1:6" s="7" customFormat="1" ht="15" customHeight="1" x14ac:dyDescent="0.2">
      <c r="A110" s="118"/>
      <c r="B110" s="3" t="s">
        <v>78</v>
      </c>
      <c r="C110" s="93" t="s">
        <v>166</v>
      </c>
      <c r="D110" s="103"/>
      <c r="E110" s="3" t="s">
        <v>165</v>
      </c>
      <c r="F110" s="91">
        <v>136384</v>
      </c>
    </row>
    <row r="111" spans="1:6" s="7" customFormat="1" ht="15" customHeight="1" x14ac:dyDescent="0.2">
      <c r="A111" s="119">
        <v>12</v>
      </c>
      <c r="B111" s="2" t="s">
        <v>78</v>
      </c>
      <c r="C111" s="92" t="s">
        <v>167</v>
      </c>
      <c r="D111" s="122" t="s">
        <v>78</v>
      </c>
      <c r="E111" s="2">
        <v>179</v>
      </c>
      <c r="F111" s="90">
        <v>1628443</v>
      </c>
    </row>
    <row r="112" spans="1:6" s="7" customFormat="1" ht="15" customHeight="1" x14ac:dyDescent="0.2">
      <c r="A112" s="120"/>
      <c r="B112" s="2" t="s">
        <v>78</v>
      </c>
      <c r="C112" s="92" t="s">
        <v>167</v>
      </c>
      <c r="D112" s="122"/>
      <c r="E112" s="2">
        <v>180</v>
      </c>
      <c r="F112" s="90">
        <v>21053470</v>
      </c>
    </row>
    <row r="113" spans="1:6" s="7" customFormat="1" ht="15" customHeight="1" x14ac:dyDescent="0.2">
      <c r="A113" s="120"/>
      <c r="B113" s="2" t="s">
        <v>78</v>
      </c>
      <c r="C113" s="92" t="s">
        <v>167</v>
      </c>
      <c r="D113" s="122"/>
      <c r="E113" s="2">
        <v>181</v>
      </c>
      <c r="F113" s="90">
        <v>418743</v>
      </c>
    </row>
    <row r="114" spans="1:6" s="7" customFormat="1" ht="15" customHeight="1" x14ac:dyDescent="0.2">
      <c r="A114" s="121"/>
      <c r="B114" s="2" t="s">
        <v>78</v>
      </c>
      <c r="C114" s="92" t="s">
        <v>167</v>
      </c>
      <c r="D114" s="122"/>
      <c r="E114" s="2">
        <v>182</v>
      </c>
      <c r="F114" s="90">
        <v>162845</v>
      </c>
    </row>
    <row r="115" spans="1:6" x14ac:dyDescent="0.25">
      <c r="A115" s="8"/>
      <c r="B115" s="9"/>
      <c r="C115" s="10"/>
      <c r="D115" s="9"/>
      <c r="E115" s="8"/>
      <c r="F115" s="11"/>
    </row>
    <row r="116" spans="1:6" x14ac:dyDescent="0.25">
      <c r="B116" s="13"/>
      <c r="D116" s="13"/>
    </row>
    <row r="118" spans="1:6" s="5" customFormat="1" x14ac:dyDescent="0.25">
      <c r="A118" s="17"/>
      <c r="B118" s="18"/>
      <c r="C118" s="14"/>
      <c r="D118" s="18"/>
      <c r="E118" s="19"/>
      <c r="F118" s="20"/>
    </row>
    <row r="119" spans="1:6" s="5" customFormat="1" x14ac:dyDescent="0.25">
      <c r="A119" s="17"/>
      <c r="B119" s="18"/>
      <c r="C119" s="14"/>
      <c r="D119" s="18"/>
      <c r="E119" s="19"/>
      <c r="F119" s="20"/>
    </row>
  </sheetData>
  <mergeCells count="40">
    <mergeCell ref="A1:F1"/>
    <mergeCell ref="A2:A4"/>
    <mergeCell ref="B2:B4"/>
    <mergeCell ref="C2:C4"/>
    <mergeCell ref="D2:D4"/>
    <mergeCell ref="E2:E4"/>
    <mergeCell ref="F2:F4"/>
    <mergeCell ref="A5:A16"/>
    <mergeCell ref="D5:D11"/>
    <mergeCell ref="D12:D13"/>
    <mergeCell ref="D14:D16"/>
    <mergeCell ref="A17:A34"/>
    <mergeCell ref="D17:D25"/>
    <mergeCell ref="D26:D30"/>
    <mergeCell ref="D31:D32"/>
    <mergeCell ref="D33:D34"/>
    <mergeCell ref="A35:A39"/>
    <mergeCell ref="D35:D39"/>
    <mergeCell ref="A40:A44"/>
    <mergeCell ref="D40:D44"/>
    <mergeCell ref="A45:A49"/>
    <mergeCell ref="D45:D46"/>
    <mergeCell ref="D47:D49"/>
    <mergeCell ref="A50:A54"/>
    <mergeCell ref="D50:D54"/>
    <mergeCell ref="A55:A70"/>
    <mergeCell ref="D55:D58"/>
    <mergeCell ref="D61:D62"/>
    <mergeCell ref="D63:D66"/>
    <mergeCell ref="D68:D69"/>
    <mergeCell ref="A107:A110"/>
    <mergeCell ref="D107:D110"/>
    <mergeCell ref="A111:A114"/>
    <mergeCell ref="D111:D114"/>
    <mergeCell ref="A71:A73"/>
    <mergeCell ref="D71:D72"/>
    <mergeCell ref="A74:A102"/>
    <mergeCell ref="D74:D102"/>
    <mergeCell ref="A103:A106"/>
    <mergeCell ref="D103:D106"/>
  </mergeCells>
  <pageMargins left="0.7" right="0.7" top="0.75" bottom="0.75" header="0.3" footer="0.3"/>
  <pageSetup paperSize="9" orientation="landscape" r:id="rId1"/>
  <ignoredErrors>
    <ignoredError sqref="E44:E46 E48 E50:E52 E90 E103:E110 E83:E8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SZOP - zał 1 alokacja</vt:lpstr>
      <vt:lpstr>zakres interwencji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Wioletta Zak</dc:creator>
  <cp:lastModifiedBy>Agnieszka Fedyk</cp:lastModifiedBy>
  <cp:lastPrinted>2023-03-30T06:37:44Z</cp:lastPrinted>
  <dcterms:created xsi:type="dcterms:W3CDTF">2023-02-15T07:30:23Z</dcterms:created>
  <dcterms:modified xsi:type="dcterms:W3CDTF">2023-03-30T06:53:10Z</dcterms:modified>
</cp:coreProperties>
</file>